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DieseArbeitsmappe" defaultThemeVersion="124226"/>
  <bookViews>
    <workbookView xWindow="480" yWindow="255" windowWidth="20940" windowHeight="9870" tabRatio="405"/>
  </bookViews>
  <sheets>
    <sheet name="Trend" sheetId="9" r:id="rId1"/>
    <sheet name="Erste Differenzen" sheetId="11" r:id="rId2"/>
    <sheet name="Gleitender Mittelwert" sheetId="7" r:id="rId3"/>
    <sheet name="Exponentielle_Glättung" sheetId="8" r:id="rId4"/>
    <sheet name="Saisonale Komponente" sheetId="10" r:id="rId5"/>
  </sheets>
  <definedNames>
    <definedName name="_xlnm._FilterDatabase" localSheetId="2" hidden="1">'Gleitender Mittelwert'!$A$1:$E$31</definedName>
    <definedName name="StartZeile">ROW()-'Gleitender Mittelwert'!$E$2</definedName>
  </definedNames>
  <calcPr calcId="152511"/>
</workbook>
</file>

<file path=xl/calcChain.xml><?xml version="1.0" encoding="utf-8"?>
<calcChain xmlns="http://schemas.openxmlformats.org/spreadsheetml/2006/main">
  <c r="C4" i="11" l="1"/>
  <c r="D26" i="9" l="1" a="1"/>
  <c r="D27" i="9" s="1"/>
  <c r="C7" i="7"/>
  <c r="D30" i="9" l="1"/>
  <c r="D28" i="9"/>
  <c r="D26" i="9"/>
  <c r="D31" i="9"/>
  <c r="D29" i="9"/>
  <c r="C29" i="7"/>
  <c r="C19" i="7"/>
  <c r="C16" i="7"/>
  <c r="C25" i="7"/>
  <c r="C13" i="7"/>
  <c r="C24" i="7"/>
  <c r="C28" i="7"/>
  <c r="C27" i="7"/>
  <c r="C8" i="7"/>
  <c r="C12" i="7"/>
  <c r="C30" i="7"/>
  <c r="C18" i="7"/>
  <c r="C15" i="7"/>
  <c r="C21" i="7"/>
  <c r="C17" i="7"/>
  <c r="C26" i="7"/>
  <c r="C14" i="7"/>
  <c r="C23" i="7"/>
  <c r="C20" i="7"/>
  <c r="C10" i="7"/>
  <c r="C6" i="7"/>
  <c r="C11" i="7"/>
  <c r="C22" i="7"/>
  <c r="C31" i="7"/>
  <c r="C9" i="7"/>
  <c r="G3" i="9" l="1"/>
  <c r="C25" i="11" l="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D3" i="11"/>
  <c r="C3" i="11"/>
  <c r="H2" i="11"/>
  <c r="C2" i="11"/>
  <c r="C3" i="10"/>
  <c r="C4" i="10" s="1"/>
  <c r="F2" i="10"/>
  <c r="C3" i="8"/>
  <c r="C4" i="8" s="1"/>
  <c r="C5" i="8" s="1"/>
  <c r="C6" i="8" s="1"/>
  <c r="C7" i="8" s="1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" i="7"/>
  <c r="C2" i="7"/>
  <c r="C4" i="7"/>
  <c r="C5" i="7"/>
  <c r="C26" i="11" l="1"/>
  <c r="I2" i="11"/>
  <c r="D4" i="11"/>
  <c r="D5" i="11" s="1"/>
  <c r="C5" i="10"/>
  <c r="C6" i="10" s="1"/>
  <c r="C7" i="10" s="1"/>
  <c r="C8" i="10" s="1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D14" i="10" s="1"/>
  <c r="G2" i="9"/>
  <c r="E4" i="11" l="1"/>
  <c r="E5" i="11"/>
  <c r="D24" i="10"/>
  <c r="D16" i="10"/>
  <c r="D20" i="10"/>
  <c r="D9" i="10"/>
  <c r="D22" i="10"/>
  <c r="D18" i="10"/>
  <c r="D13" i="10"/>
  <c r="D5" i="10"/>
  <c r="D25" i="10"/>
  <c r="D23" i="10"/>
  <c r="D21" i="10"/>
  <c r="D19" i="10"/>
  <c r="D17" i="10"/>
  <c r="D15" i="10"/>
  <c r="D11" i="10"/>
  <c r="D7" i="10"/>
  <c r="D3" i="10"/>
  <c r="D6" i="11"/>
  <c r="D12" i="10"/>
  <c r="D10" i="10"/>
  <c r="D8" i="10"/>
  <c r="D6" i="10"/>
  <c r="D4" i="10"/>
  <c r="D2" i="10"/>
  <c r="D7" i="11" l="1"/>
  <c r="E6" i="11"/>
  <c r="D8" i="11" l="1"/>
  <c r="E7" i="11"/>
  <c r="D9" i="11" l="1"/>
  <c r="E8" i="11"/>
  <c r="D10" i="11" l="1"/>
  <c r="E9" i="11"/>
  <c r="D11" i="11" l="1"/>
  <c r="E10" i="11"/>
  <c r="D12" i="11" l="1"/>
  <c r="E11" i="11"/>
  <c r="D13" i="11" l="1"/>
  <c r="E12" i="11"/>
  <c r="D14" i="11" l="1"/>
  <c r="E13" i="11"/>
  <c r="D15" i="11" l="1"/>
  <c r="E14" i="11"/>
  <c r="D16" i="11" l="1"/>
  <c r="E15" i="11"/>
  <c r="D17" i="11" l="1"/>
  <c r="E16" i="11"/>
  <c r="D18" i="11" l="1"/>
  <c r="E17" i="11"/>
  <c r="D19" i="11" l="1"/>
  <c r="E18" i="11"/>
  <c r="D20" i="11" l="1"/>
  <c r="E19" i="11"/>
  <c r="D21" i="11" l="1"/>
  <c r="E20" i="11"/>
  <c r="E21" i="11" l="1"/>
  <c r="D22" i="11"/>
  <c r="E22" i="11" l="1"/>
  <c r="D23" i="11"/>
  <c r="E23" i="11" l="1"/>
  <c r="D24" i="11"/>
  <c r="E24" i="11" l="1"/>
  <c r="D25" i="11"/>
  <c r="E25" i="11" l="1"/>
  <c r="F25" i="11"/>
  <c r="F11" i="11"/>
  <c r="F21" i="11"/>
  <c r="F14" i="11"/>
  <c r="F23" i="11"/>
  <c r="F24" i="11"/>
  <c r="F4" i="11"/>
  <c r="F5" i="11"/>
  <c r="F6" i="11"/>
  <c r="F15" i="11"/>
  <c r="F8" i="11"/>
  <c r="F18" i="11"/>
  <c r="F12" i="11"/>
  <c r="F9" i="11"/>
  <c r="F7" i="11"/>
  <c r="F13" i="11"/>
  <c r="F10" i="11"/>
  <c r="F19" i="11"/>
  <c r="F16" i="11"/>
  <c r="F22" i="11"/>
  <c r="F20" i="11"/>
  <c r="F17" i="11"/>
</calcChain>
</file>

<file path=xl/sharedStrings.xml><?xml version="1.0" encoding="utf-8"?>
<sst xmlns="http://schemas.openxmlformats.org/spreadsheetml/2006/main" count="30" uniqueCount="18">
  <si>
    <t>Zeitraum</t>
  </si>
  <si>
    <t>Umsatz</t>
  </si>
  <si>
    <t>Gleitender Mittelwert</t>
  </si>
  <si>
    <t>Intervall</t>
  </si>
  <si>
    <t>Bestellwert</t>
  </si>
  <si>
    <t>Prognose</t>
  </si>
  <si>
    <t>Glättungsfaktor</t>
  </si>
  <si>
    <t>Shops</t>
  </si>
  <si>
    <t>Werbeetat</t>
  </si>
  <si>
    <t>Bewertung des Trends</t>
  </si>
  <si>
    <t>Korrelation:</t>
  </si>
  <si>
    <t>Bestimmtheitsmaß:</t>
  </si>
  <si>
    <t>Durchschnitt</t>
  </si>
  <si>
    <t>Autokorrelation
(aktuelle Werte)</t>
  </si>
  <si>
    <t>Integrierte Prognose</t>
  </si>
  <si>
    <t>Autokorrelation
(Erste Differenzen)</t>
  </si>
  <si>
    <t>Erste Differenzen</t>
  </si>
  <si>
    <t>Prognose (Erste Differenzen)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</si>
</sst>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164" formatCode="#,##0\ &quot;€&quot;"/>
    <numFmt numFmtId="165" formatCode="mm/yy"/>
  </numFmts>
  <fonts count="6" x14ac:knownFonts="1">
    <font>
      <sz val="10"/>
      <name val="Arial"/>
    </font>
    <font>
      <b/>
      <sz val="10"/>
      <name val="Verdana"/>
      <family val="2"/>
    </font>
    <font>
      <sz val="8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10"/>
      <color indexed="1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Border="1"/>
    <xf numFmtId="164" fontId="3" fillId="0" borderId="0" xfId="0" applyNumberFormat="1" applyFont="1" applyBorder="1"/>
    <xf numFmtId="0" fontId="3" fillId="0" borderId="0" xfId="1"/>
    <xf numFmtId="164" fontId="3" fillId="0" borderId="0" xfId="1" applyNumberFormat="1"/>
    <xf numFmtId="164" fontId="3" fillId="0" borderId="0" xfId="1" applyNumberFormat="1" applyFont="1" applyBorder="1"/>
    <xf numFmtId="17" fontId="3" fillId="0" borderId="0" xfId="1" applyNumberFormat="1" applyFont="1" applyBorder="1"/>
    <xf numFmtId="0" fontId="3" fillId="0" borderId="0" xfId="2" applyFont="1"/>
    <xf numFmtId="0" fontId="3" fillId="0" borderId="0" xfId="2" applyFont="1" applyBorder="1"/>
    <xf numFmtId="164" fontId="3" fillId="0" borderId="0" xfId="2" applyNumberFormat="1" applyFont="1" applyBorder="1"/>
    <xf numFmtId="2" fontId="3" fillId="0" borderId="0" xfId="2" applyNumberFormat="1" applyFont="1"/>
    <xf numFmtId="0" fontId="1" fillId="0" borderId="0" xfId="2" applyFont="1" applyBorder="1"/>
    <xf numFmtId="0" fontId="1" fillId="0" borderId="0" xfId="2" applyFont="1" applyBorder="1" applyAlignment="1">
      <alignment horizontal="center"/>
    </xf>
    <xf numFmtId="0" fontId="3" fillId="0" borderId="0" xfId="2" applyNumberFormat="1" applyFont="1" applyBorder="1"/>
    <xf numFmtId="0" fontId="3" fillId="0" borderId="0" xfId="2" applyNumberFormat="1" applyFont="1"/>
    <xf numFmtId="164" fontId="5" fillId="0" borderId="0" xfId="2" applyNumberFormat="1" applyFont="1"/>
    <xf numFmtId="0" fontId="5" fillId="0" borderId="0" xfId="2" applyFont="1" applyAlignment="1">
      <alignment vertical="center"/>
    </xf>
    <xf numFmtId="0" fontId="5" fillId="0" borderId="0" xfId="2" applyFont="1"/>
    <xf numFmtId="164" fontId="1" fillId="0" borderId="0" xfId="1" applyNumberFormat="1" applyFont="1" applyBorder="1"/>
    <xf numFmtId="0" fontId="1" fillId="0" borderId="0" xfId="1" applyFont="1" applyBorder="1"/>
    <xf numFmtId="164" fontId="3" fillId="0" borderId="0" xfId="1" applyNumberFormat="1" applyBorder="1"/>
    <xf numFmtId="4" fontId="3" fillId="0" borderId="0" xfId="2" applyNumberFormat="1" applyFont="1" applyBorder="1"/>
    <xf numFmtId="6" fontId="3" fillId="0" borderId="0" xfId="0" applyNumberFormat="1" applyFont="1" applyBorder="1"/>
    <xf numFmtId="165" fontId="3" fillId="0" borderId="0" xfId="0" applyNumberFormat="1" applyFont="1" applyBorder="1"/>
    <xf numFmtId="0" fontId="3" fillId="0" borderId="0" xfId="1" applyBorder="1"/>
    <xf numFmtId="0" fontId="3" fillId="0" borderId="0" xfId="1" applyFont="1" applyBorder="1"/>
    <xf numFmtId="165" fontId="3" fillId="0" borderId="0" xfId="1" applyNumberFormat="1" applyFont="1" applyBorder="1"/>
    <xf numFmtId="6" fontId="3" fillId="0" borderId="0" xfId="1" applyNumberFormat="1" applyFont="1" applyBorder="1"/>
    <xf numFmtId="0" fontId="1" fillId="2" borderId="0" xfId="2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/>
    </xf>
    <xf numFmtId="0" fontId="1" fillId="2" borderId="0" xfId="1" applyFont="1" applyFill="1" applyBorder="1"/>
    <xf numFmtId="0" fontId="1" fillId="2" borderId="0" xfId="1" applyFont="1" applyFill="1" applyBorder="1" applyAlignment="1">
      <alignment horizontal="center" wrapText="1"/>
    </xf>
    <xf numFmtId="0" fontId="1" fillId="2" borderId="0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 vertical="center" wrapText="1"/>
    </xf>
  </cellXfs>
  <cellStyles count="3">
    <cellStyle name="Standard" xfId="0" builtinId="0"/>
    <cellStyle name="Standard 2" xfId="1"/>
    <cellStyle name="Standard_10_mittelwert_median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9157784224340394E-2"/>
          <c:y val="1.7524642015490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61986462218539"/>
          <c:y val="0.12289902655443231"/>
          <c:w val="0.77332405028318851"/>
          <c:h val="0.81476660373587662"/>
        </c:manualLayout>
      </c:layout>
      <c:scatterChart>
        <c:scatterStyle val="lineMarker"/>
        <c:varyColors val="0"/>
        <c:ser>
          <c:idx val="0"/>
          <c:order val="0"/>
          <c:tx>
            <c:v>Werbung/Umsatz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Trend!$C$2:$C$31</c:f>
              <c:numCache>
                <c:formatCode>#,##0\ "€"</c:formatCode>
                <c:ptCount val="30"/>
                <c:pt idx="0">
                  <c:v>315704</c:v>
                </c:pt>
                <c:pt idx="1">
                  <c:v>113297</c:v>
                </c:pt>
                <c:pt idx="2">
                  <c:v>58303</c:v>
                </c:pt>
                <c:pt idx="3">
                  <c:v>153651</c:v>
                </c:pt>
                <c:pt idx="4">
                  <c:v>113297</c:v>
                </c:pt>
                <c:pt idx="5">
                  <c:v>240597</c:v>
                </c:pt>
                <c:pt idx="6">
                  <c:v>113322</c:v>
                </c:pt>
                <c:pt idx="7">
                  <c:v>256891</c:v>
                </c:pt>
                <c:pt idx="8">
                  <c:v>95984</c:v>
                </c:pt>
                <c:pt idx="9">
                  <c:v>102986</c:v>
                </c:pt>
                <c:pt idx="10">
                  <c:v>114825</c:v>
                </c:pt>
                <c:pt idx="11">
                  <c:v>312649</c:v>
                </c:pt>
                <c:pt idx="12">
                  <c:v>102349</c:v>
                </c:pt>
                <c:pt idx="13">
                  <c:v>81345</c:v>
                </c:pt>
                <c:pt idx="14">
                  <c:v>127809</c:v>
                </c:pt>
                <c:pt idx="15">
                  <c:v>57285</c:v>
                </c:pt>
                <c:pt idx="16">
                  <c:v>153524</c:v>
                </c:pt>
                <c:pt idx="17">
                  <c:v>139521</c:v>
                </c:pt>
                <c:pt idx="18">
                  <c:v>115207</c:v>
                </c:pt>
                <c:pt idx="19">
                  <c:v>141047</c:v>
                </c:pt>
                <c:pt idx="20">
                  <c:v>168036</c:v>
                </c:pt>
                <c:pt idx="21">
                  <c:v>128446</c:v>
                </c:pt>
                <c:pt idx="22">
                  <c:v>73007</c:v>
                </c:pt>
                <c:pt idx="23">
                  <c:v>113348</c:v>
                </c:pt>
                <c:pt idx="24">
                  <c:v>115588</c:v>
                </c:pt>
                <c:pt idx="25">
                  <c:v>153651</c:v>
                </c:pt>
                <c:pt idx="26">
                  <c:v>185349</c:v>
                </c:pt>
                <c:pt idx="27">
                  <c:v>71288</c:v>
                </c:pt>
                <c:pt idx="28">
                  <c:v>159125</c:v>
                </c:pt>
                <c:pt idx="29">
                  <c:v>141205</c:v>
                </c:pt>
              </c:numCache>
            </c:numRef>
          </c:xVal>
          <c:yVal>
            <c:numRef>
              <c:f>Trend!$D$2:$D$31</c:f>
              <c:numCache>
                <c:formatCode>#,##0\ "€"</c:formatCode>
                <c:ptCount val="30"/>
                <c:pt idx="0">
                  <c:v>1283184</c:v>
                </c:pt>
                <c:pt idx="1">
                  <c:v>1082305</c:v>
                </c:pt>
                <c:pt idx="2">
                  <c:v>994086</c:v>
                </c:pt>
                <c:pt idx="3">
                  <c:v>1155948</c:v>
                </c:pt>
                <c:pt idx="4">
                  <c:v>1133963</c:v>
                </c:pt>
                <c:pt idx="5">
                  <c:v>1502140</c:v>
                </c:pt>
                <c:pt idx="6">
                  <c:v>1146718</c:v>
                </c:pt>
                <c:pt idx="7">
                  <c:v>1712185</c:v>
                </c:pt>
                <c:pt idx="8">
                  <c:v>1090961</c:v>
                </c:pt>
                <c:pt idx="9">
                  <c:v>1131697</c:v>
                </c:pt>
                <c:pt idx="10">
                  <c:v>1174979</c:v>
                </c:pt>
                <c:pt idx="11">
                  <c:v>2265940</c:v>
                </c:pt>
                <c:pt idx="12">
                  <c:v>1063846</c:v>
                </c:pt>
                <c:pt idx="13">
                  <c:v>821085</c:v>
                </c:pt>
                <c:pt idx="14">
                  <c:v>1146337</c:v>
                </c:pt>
                <c:pt idx="15">
                  <c:v>987593</c:v>
                </c:pt>
                <c:pt idx="16">
                  <c:v>1190255</c:v>
                </c:pt>
                <c:pt idx="17">
                  <c:v>1401064</c:v>
                </c:pt>
                <c:pt idx="18">
                  <c:v>1172433</c:v>
                </c:pt>
                <c:pt idx="19">
                  <c:v>1286367</c:v>
                </c:pt>
                <c:pt idx="20">
                  <c:v>1598888</c:v>
                </c:pt>
                <c:pt idx="21">
                  <c:v>1463950</c:v>
                </c:pt>
                <c:pt idx="22">
                  <c:v>1023747</c:v>
                </c:pt>
                <c:pt idx="23">
                  <c:v>1140099</c:v>
                </c:pt>
                <c:pt idx="24">
                  <c:v>1163213.9723106381</c:v>
                </c:pt>
                <c:pt idx="25">
                  <c:v>1289571.9842665645</c:v>
                </c:pt>
                <c:pt idx="26">
                  <c:v>1394800.0604292145</c:v>
                </c:pt>
                <c:pt idx="27">
                  <c:v>1016150.9470722824</c:v>
                </c:pt>
                <c:pt idx="28">
                  <c:v>1307744.0610194937</c:v>
                </c:pt>
                <c:pt idx="29">
                  <c:v>1248254.9095009533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563752"/>
        <c:axId val="7327192"/>
      </c:scatterChart>
      <c:valAx>
        <c:axId val="494563752"/>
        <c:scaling>
          <c:orientation val="minMax"/>
        </c:scaling>
        <c:delete val="0"/>
        <c:axPos val="b"/>
        <c:numFmt formatCode="#,##0\ &quot;€&quot;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de-DE"/>
          </a:p>
        </c:txPr>
        <c:crossAx val="7327192"/>
        <c:crosses val="autoZero"/>
        <c:crossBetween val="midCat"/>
      </c:valAx>
      <c:valAx>
        <c:axId val="7327192"/>
        <c:scaling>
          <c:orientation val="minMax"/>
        </c:scaling>
        <c:delete val="0"/>
        <c:axPos val="l"/>
        <c:majorGridlines/>
        <c:numFmt formatCode="#,##0\ &quot;€&quot;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de-DE"/>
          </a:p>
        </c:txPr>
        <c:crossAx val="4945637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Umsatz und Erste Differenzen</a:t>
            </a:r>
          </a:p>
        </c:rich>
      </c:tx>
      <c:layout>
        <c:manualLayout>
          <c:xMode val="edge"/>
          <c:yMode val="edge"/>
          <c:x val="1.3221912720519969E-2"/>
          <c:y val="1.396160711949618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'Erste Differenzen'!$C$1</c:f>
              <c:strCache>
                <c:ptCount val="1"/>
                <c:pt idx="0">
                  <c:v>Erste Differenzen</c:v>
                </c:pt>
              </c:strCache>
            </c:strRef>
          </c:tx>
          <c:marker>
            <c:symbol val="none"/>
          </c:marker>
          <c:cat>
            <c:numRef>
              <c:f>'Erste Differenzen'!$A$2:$A$25</c:f>
              <c:numCache>
                <c:formatCode>mm/yy</c:formatCode>
                <c:ptCount val="2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</c:numCache>
            </c:numRef>
          </c:cat>
          <c:val>
            <c:numRef>
              <c:f>'Erste Differenzen'!$C$2:$C$25</c:f>
              <c:numCache>
                <c:formatCode>#,##0\ "€"</c:formatCode>
                <c:ptCount val="24"/>
                <c:pt idx="0">
                  <c:v>#N/A</c:v>
                </c:pt>
                <c:pt idx="1">
                  <c:v>2010</c:v>
                </c:pt>
                <c:pt idx="2">
                  <c:v>4980</c:v>
                </c:pt>
                <c:pt idx="3">
                  <c:v>15000</c:v>
                </c:pt>
                <c:pt idx="4">
                  <c:v>4900</c:v>
                </c:pt>
                <c:pt idx="5">
                  <c:v>-154600</c:v>
                </c:pt>
                <c:pt idx="6">
                  <c:v>-65800</c:v>
                </c:pt>
                <c:pt idx="7">
                  <c:v>-24388</c:v>
                </c:pt>
                <c:pt idx="8">
                  <c:v>281222</c:v>
                </c:pt>
                <c:pt idx="9">
                  <c:v>98666</c:v>
                </c:pt>
                <c:pt idx="10">
                  <c:v>153090</c:v>
                </c:pt>
                <c:pt idx="11">
                  <c:v>335832</c:v>
                </c:pt>
                <c:pt idx="12">
                  <c:v>221278</c:v>
                </c:pt>
                <c:pt idx="13">
                  <c:v>101122</c:v>
                </c:pt>
                <c:pt idx="14">
                  <c:v>119778</c:v>
                </c:pt>
                <c:pt idx="15">
                  <c:v>99000</c:v>
                </c:pt>
                <c:pt idx="16">
                  <c:v>81333</c:v>
                </c:pt>
                <c:pt idx="17">
                  <c:v>-162043</c:v>
                </c:pt>
                <c:pt idx="18">
                  <c:v>-125291</c:v>
                </c:pt>
                <c:pt idx="19">
                  <c:v>-68999</c:v>
                </c:pt>
                <c:pt idx="20">
                  <c:v>445010</c:v>
                </c:pt>
                <c:pt idx="21">
                  <c:v>56990</c:v>
                </c:pt>
                <c:pt idx="22">
                  <c:v>-11100</c:v>
                </c:pt>
                <c:pt idx="23">
                  <c:v>-34900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'Erste Differenzen'!$B$1</c:f>
              <c:strCache>
                <c:ptCount val="1"/>
                <c:pt idx="0">
                  <c:v>Umsatz</c:v>
                </c:pt>
              </c:strCache>
            </c:strRef>
          </c:tx>
          <c:marker>
            <c:symbol val="none"/>
          </c:marker>
          <c:cat>
            <c:numRef>
              <c:f>'Erste Differenzen'!$A$2:$A$25</c:f>
              <c:numCache>
                <c:formatCode>mm/yy</c:formatCode>
                <c:ptCount val="2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</c:numCache>
            </c:numRef>
          </c:cat>
          <c:val>
            <c:numRef>
              <c:f>'Erste Differenzen'!$B$2:$B$25</c:f>
              <c:numCache>
                <c:formatCode>#,##0\ "€"</c:formatCode>
                <c:ptCount val="24"/>
                <c:pt idx="0">
                  <c:v>916910</c:v>
                </c:pt>
                <c:pt idx="1">
                  <c:v>918920</c:v>
                </c:pt>
                <c:pt idx="2">
                  <c:v>923900</c:v>
                </c:pt>
                <c:pt idx="3">
                  <c:v>938900</c:v>
                </c:pt>
                <c:pt idx="4">
                  <c:v>943800</c:v>
                </c:pt>
                <c:pt idx="5">
                  <c:v>789200</c:v>
                </c:pt>
                <c:pt idx="6">
                  <c:v>723400</c:v>
                </c:pt>
                <c:pt idx="7">
                  <c:v>699012</c:v>
                </c:pt>
                <c:pt idx="8">
                  <c:v>980234</c:v>
                </c:pt>
                <c:pt idx="9">
                  <c:v>1078900</c:v>
                </c:pt>
                <c:pt idx="10">
                  <c:v>1231990</c:v>
                </c:pt>
                <c:pt idx="11">
                  <c:v>1567822</c:v>
                </c:pt>
                <c:pt idx="12">
                  <c:v>1789100</c:v>
                </c:pt>
                <c:pt idx="13">
                  <c:v>1890222</c:v>
                </c:pt>
                <c:pt idx="14">
                  <c:v>2010000</c:v>
                </c:pt>
                <c:pt idx="15">
                  <c:v>2109000</c:v>
                </c:pt>
                <c:pt idx="16">
                  <c:v>2190333</c:v>
                </c:pt>
                <c:pt idx="17">
                  <c:v>2028290</c:v>
                </c:pt>
                <c:pt idx="18">
                  <c:v>1902999</c:v>
                </c:pt>
                <c:pt idx="19">
                  <c:v>1834000</c:v>
                </c:pt>
                <c:pt idx="20">
                  <c:v>2279010</c:v>
                </c:pt>
                <c:pt idx="21">
                  <c:v>2336000</c:v>
                </c:pt>
                <c:pt idx="22">
                  <c:v>2324900</c:v>
                </c:pt>
                <c:pt idx="23">
                  <c:v>2290000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5555400"/>
        <c:axId val="495555784"/>
      </c:lineChart>
      <c:dateAx>
        <c:axId val="495555400"/>
        <c:scaling>
          <c:orientation val="minMax"/>
        </c:scaling>
        <c:delete val="0"/>
        <c:axPos val="b"/>
        <c:numFmt formatCode="mm/yy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de-DE"/>
          </a:p>
        </c:txPr>
        <c:crossAx val="495555784"/>
        <c:crosses val="autoZero"/>
        <c:auto val="1"/>
        <c:lblOffset val="100"/>
        <c:baseTimeUnit val="months"/>
      </c:dateAx>
      <c:valAx>
        <c:axId val="495555784"/>
        <c:scaling>
          <c:orientation val="minMax"/>
        </c:scaling>
        <c:delete val="0"/>
        <c:axPos val="l"/>
        <c:majorGridlines/>
        <c:numFmt formatCode="#,##0\ &quot;€&quot;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de-DE"/>
          </a:p>
        </c:txPr>
        <c:crossAx val="495555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4406305061449496E-2"/>
          <c:y val="0.91576731563587865"/>
          <c:w val="0.38622902638562945"/>
          <c:h val="8.4232684364121319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Prognose - Erste Differenzen</a:t>
            </a:r>
          </a:p>
        </c:rich>
      </c:tx>
      <c:layout>
        <c:manualLayout>
          <c:xMode val="edge"/>
          <c:yMode val="edge"/>
          <c:x val="1.3427489617042477E-2"/>
          <c:y val="1.68562933302965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'Erste Differenzen'!$D$1</c:f>
              <c:strCache>
                <c:ptCount val="1"/>
                <c:pt idx="0">
                  <c:v>Prognose (Erste Differenzen)</c:v>
                </c:pt>
              </c:strCache>
            </c:strRef>
          </c:tx>
          <c:marker>
            <c:symbol val="none"/>
          </c:marker>
          <c:cat>
            <c:numRef>
              <c:f>'Erste Differenzen'!$A$2:$A$25</c:f>
              <c:numCache>
                <c:formatCode>mm/yy</c:formatCode>
                <c:ptCount val="2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</c:numCache>
            </c:numRef>
          </c:cat>
          <c:val>
            <c:numRef>
              <c:f>'Erste Differenzen'!$D$2:$D$25</c:f>
              <c:numCache>
                <c:formatCode>#,##0\ "€"</c:formatCode>
                <c:ptCount val="24"/>
                <c:pt idx="1">
                  <c:v>#N/A</c:v>
                </c:pt>
                <c:pt idx="2">
                  <c:v>2010</c:v>
                </c:pt>
                <c:pt idx="3">
                  <c:v>5907</c:v>
                </c:pt>
                <c:pt idx="4">
                  <c:v>5604.9</c:v>
                </c:pt>
                <c:pt idx="5">
                  <c:v>-42456.57</c:v>
                </c:pt>
                <c:pt idx="6">
                  <c:v>-49459.599000000002</c:v>
                </c:pt>
                <c:pt idx="7">
                  <c:v>-41938.119299999998</c:v>
                </c:pt>
                <c:pt idx="8">
                  <c:v>55009.916489999996</c:v>
                </c:pt>
                <c:pt idx="9">
                  <c:v>68106.741542999996</c:v>
                </c:pt>
                <c:pt idx="10">
                  <c:v>93601.719080099996</c:v>
                </c:pt>
                <c:pt idx="11">
                  <c:v>166270.80335606998</c:v>
                </c:pt>
                <c:pt idx="12">
                  <c:v>182772.96234924899</c:v>
                </c:pt>
                <c:pt idx="13">
                  <c:v>158277.67364447427</c:v>
                </c:pt>
                <c:pt idx="14">
                  <c:v>146727.771551132</c:v>
                </c:pt>
                <c:pt idx="15">
                  <c:v>132409.44008579239</c:v>
                </c:pt>
                <c:pt idx="16">
                  <c:v>117086.50806005466</c:v>
                </c:pt>
                <c:pt idx="17">
                  <c:v>33347.655642038262</c:v>
                </c:pt>
                <c:pt idx="18">
                  <c:v>-14243.941050573212</c:v>
                </c:pt>
                <c:pt idx="19">
                  <c:v>-30670.458735401247</c:v>
                </c:pt>
                <c:pt idx="20">
                  <c:v>112033.67888521912</c:v>
                </c:pt>
                <c:pt idx="21">
                  <c:v>95520.575219653387</c:v>
                </c:pt>
                <c:pt idx="22">
                  <c:v>63534.402653757366</c:v>
                </c:pt>
                <c:pt idx="23">
                  <c:v>34004.081857630154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'Erste Differenzen'!$F$1</c:f>
              <c:strCache>
                <c:ptCount val="1"/>
                <c:pt idx="0">
                  <c:v>Durchschnitt</c:v>
                </c:pt>
              </c:strCache>
            </c:strRef>
          </c:tx>
          <c:marker>
            <c:symbol val="none"/>
          </c:marker>
          <c:cat>
            <c:numRef>
              <c:f>'Erste Differenzen'!$A$2:$A$25</c:f>
              <c:numCache>
                <c:formatCode>mm/yy</c:formatCode>
                <c:ptCount val="2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</c:numCache>
            </c:numRef>
          </c:cat>
          <c:val>
            <c:numRef>
              <c:f>'Erste Differenzen'!$F$2:$F$25</c:f>
              <c:numCache>
                <c:formatCode>#,##0\ "€"</c:formatCode>
                <c:ptCount val="24"/>
                <c:pt idx="2">
                  <c:v>58793.506469645261</c:v>
                </c:pt>
                <c:pt idx="3">
                  <c:v>58793.506469645261</c:v>
                </c:pt>
                <c:pt idx="4">
                  <c:v>58793.506469645261</c:v>
                </c:pt>
                <c:pt idx="5">
                  <c:v>58793.506469645261</c:v>
                </c:pt>
                <c:pt idx="6">
                  <c:v>58793.506469645261</c:v>
                </c:pt>
                <c:pt idx="7">
                  <c:v>58793.506469645261</c:v>
                </c:pt>
                <c:pt idx="8">
                  <c:v>58793.506469645261</c:v>
                </c:pt>
                <c:pt idx="9">
                  <c:v>58793.506469645261</c:v>
                </c:pt>
                <c:pt idx="10">
                  <c:v>58793.506469645261</c:v>
                </c:pt>
                <c:pt idx="11">
                  <c:v>58793.506469645261</c:v>
                </c:pt>
                <c:pt idx="12">
                  <c:v>58793.506469645261</c:v>
                </c:pt>
                <c:pt idx="13">
                  <c:v>58793.506469645261</c:v>
                </c:pt>
                <c:pt idx="14">
                  <c:v>58793.506469645261</c:v>
                </c:pt>
                <c:pt idx="15">
                  <c:v>58793.506469645261</c:v>
                </c:pt>
                <c:pt idx="16">
                  <c:v>58793.506469645261</c:v>
                </c:pt>
                <c:pt idx="17">
                  <c:v>58793.506469645261</c:v>
                </c:pt>
                <c:pt idx="18">
                  <c:v>58793.506469645261</c:v>
                </c:pt>
                <c:pt idx="19">
                  <c:v>58793.506469645261</c:v>
                </c:pt>
                <c:pt idx="20">
                  <c:v>58793.506469645261</c:v>
                </c:pt>
                <c:pt idx="21">
                  <c:v>58793.506469645261</c:v>
                </c:pt>
                <c:pt idx="22">
                  <c:v>58793.506469645261</c:v>
                </c:pt>
                <c:pt idx="23">
                  <c:v>58793.506469645261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883744"/>
        <c:axId val="494383632"/>
      </c:lineChart>
      <c:dateAx>
        <c:axId val="494883744"/>
        <c:scaling>
          <c:orientation val="minMax"/>
        </c:scaling>
        <c:delete val="0"/>
        <c:axPos val="b"/>
        <c:numFmt formatCode="mm/yy" sourceLinked="1"/>
        <c:majorTickMark val="none"/>
        <c:minorTickMark val="none"/>
        <c:tickLblPos val="low"/>
        <c:crossAx val="494383632"/>
        <c:crosses val="autoZero"/>
        <c:auto val="1"/>
        <c:lblOffset val="100"/>
        <c:baseTimeUnit val="months"/>
      </c:dateAx>
      <c:valAx>
        <c:axId val="494383632"/>
        <c:scaling>
          <c:orientation val="minMax"/>
        </c:scaling>
        <c:delete val="0"/>
        <c:axPos val="l"/>
        <c:majorGridlines/>
        <c:numFmt formatCode="#,##0\ &quot;€&quot;" sourceLinked="1"/>
        <c:majorTickMark val="none"/>
        <c:minorTickMark val="none"/>
        <c:tickLblPos val="nextTo"/>
        <c:spPr>
          <a:ln w="9525">
            <a:noFill/>
          </a:ln>
        </c:spPr>
        <c:crossAx val="4948837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de-DE"/>
              <a:t>Reintegration von Umsatz und Prognose der Ersten Differenzen</a:t>
            </a:r>
          </a:p>
        </c:rich>
      </c:tx>
      <c:layout>
        <c:manualLayout>
          <c:xMode val="edge"/>
          <c:yMode val="edge"/>
          <c:x val="1.5751525235718256E-2"/>
          <c:y val="1.011377868291525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'Erste Differenzen'!$B$1</c:f>
              <c:strCache>
                <c:ptCount val="1"/>
                <c:pt idx="0">
                  <c:v>Umsatz</c:v>
                </c:pt>
              </c:strCache>
            </c:strRef>
          </c:tx>
          <c:marker>
            <c:symbol val="none"/>
          </c:marker>
          <c:cat>
            <c:numRef>
              <c:f>'Erste Differenzen'!$A$2:$A$25</c:f>
              <c:numCache>
                <c:formatCode>mm/yy</c:formatCode>
                <c:ptCount val="2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</c:numCache>
            </c:numRef>
          </c:cat>
          <c:val>
            <c:numRef>
              <c:f>'Erste Differenzen'!$B$2:$B$25</c:f>
              <c:numCache>
                <c:formatCode>#,##0\ "€"</c:formatCode>
                <c:ptCount val="24"/>
                <c:pt idx="0">
                  <c:v>916910</c:v>
                </c:pt>
                <c:pt idx="1">
                  <c:v>918920</c:v>
                </c:pt>
                <c:pt idx="2">
                  <c:v>923900</c:v>
                </c:pt>
                <c:pt idx="3">
                  <c:v>938900</c:v>
                </c:pt>
                <c:pt idx="4">
                  <c:v>943800</c:v>
                </c:pt>
                <c:pt idx="5">
                  <c:v>789200</c:v>
                </c:pt>
                <c:pt idx="6">
                  <c:v>723400</c:v>
                </c:pt>
                <c:pt idx="7">
                  <c:v>699012</c:v>
                </c:pt>
                <c:pt idx="8">
                  <c:v>980234</c:v>
                </c:pt>
                <c:pt idx="9">
                  <c:v>1078900</c:v>
                </c:pt>
                <c:pt idx="10">
                  <c:v>1231990</c:v>
                </c:pt>
                <c:pt idx="11">
                  <c:v>1567822</c:v>
                </c:pt>
                <c:pt idx="12">
                  <c:v>1789100</c:v>
                </c:pt>
                <c:pt idx="13">
                  <c:v>1890222</c:v>
                </c:pt>
                <c:pt idx="14">
                  <c:v>2010000</c:v>
                </c:pt>
                <c:pt idx="15">
                  <c:v>2109000</c:v>
                </c:pt>
                <c:pt idx="16">
                  <c:v>2190333</c:v>
                </c:pt>
                <c:pt idx="17">
                  <c:v>2028290</c:v>
                </c:pt>
                <c:pt idx="18">
                  <c:v>1902999</c:v>
                </c:pt>
                <c:pt idx="19">
                  <c:v>1834000</c:v>
                </c:pt>
                <c:pt idx="20">
                  <c:v>2279010</c:v>
                </c:pt>
                <c:pt idx="21">
                  <c:v>2336000</c:v>
                </c:pt>
                <c:pt idx="22">
                  <c:v>2324900</c:v>
                </c:pt>
                <c:pt idx="23">
                  <c:v>2290000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'Erste Differenzen'!$E$1</c:f>
              <c:strCache>
                <c:ptCount val="1"/>
                <c:pt idx="0">
                  <c:v>Integrierte Prognose</c:v>
                </c:pt>
              </c:strCache>
            </c:strRef>
          </c:tx>
          <c:marker>
            <c:symbol val="none"/>
          </c:marker>
          <c:cat>
            <c:numRef>
              <c:f>'Erste Differenzen'!$A$2:$A$25</c:f>
              <c:numCache>
                <c:formatCode>mm/yy</c:formatCode>
                <c:ptCount val="2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</c:numCache>
            </c:numRef>
          </c:cat>
          <c:val>
            <c:numRef>
              <c:f>'Erste Differenzen'!$E$2:$E$25</c:f>
              <c:numCache>
                <c:formatCode>#,##0\ "€"</c:formatCode>
                <c:ptCount val="24"/>
                <c:pt idx="2">
                  <c:v>920930</c:v>
                </c:pt>
                <c:pt idx="3">
                  <c:v>929807</c:v>
                </c:pt>
                <c:pt idx="4">
                  <c:v>944504.9</c:v>
                </c:pt>
                <c:pt idx="5">
                  <c:v>901343.43</c:v>
                </c:pt>
                <c:pt idx="6">
                  <c:v>739740.40099999995</c:v>
                </c:pt>
                <c:pt idx="7">
                  <c:v>681461.88069999998</c:v>
                </c:pt>
                <c:pt idx="8">
                  <c:v>754021.91648999997</c:v>
                </c:pt>
                <c:pt idx="9">
                  <c:v>1048340.741543</c:v>
                </c:pt>
                <c:pt idx="10">
                  <c:v>1172501.7190801001</c:v>
                </c:pt>
                <c:pt idx="11">
                  <c:v>1398260.8033560701</c:v>
                </c:pt>
                <c:pt idx="12">
                  <c:v>1750594.9623492491</c:v>
                </c:pt>
                <c:pt idx="13">
                  <c:v>1947377.6736444742</c:v>
                </c:pt>
                <c:pt idx="14">
                  <c:v>2036949.771551132</c:v>
                </c:pt>
                <c:pt idx="15">
                  <c:v>2142409.4400857924</c:v>
                </c:pt>
                <c:pt idx="16">
                  <c:v>2226086.5080600549</c:v>
                </c:pt>
                <c:pt idx="17">
                  <c:v>2223680.6556420382</c:v>
                </c:pt>
                <c:pt idx="18">
                  <c:v>2014046.0589494267</c:v>
                </c:pt>
                <c:pt idx="19">
                  <c:v>1872328.5412645987</c:v>
                </c:pt>
                <c:pt idx="20">
                  <c:v>1946033.6788852192</c:v>
                </c:pt>
                <c:pt idx="21">
                  <c:v>2374530.5752196535</c:v>
                </c:pt>
                <c:pt idx="22">
                  <c:v>2399534.4026537575</c:v>
                </c:pt>
                <c:pt idx="23">
                  <c:v>2358904.0818576301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384808"/>
        <c:axId val="494385200"/>
      </c:lineChart>
      <c:dateAx>
        <c:axId val="494384808"/>
        <c:scaling>
          <c:orientation val="minMax"/>
        </c:scaling>
        <c:delete val="0"/>
        <c:axPos val="b"/>
        <c:numFmt formatCode="mm/yy" sourceLinked="1"/>
        <c:majorTickMark val="none"/>
        <c:minorTickMark val="none"/>
        <c:tickLblPos val="nextTo"/>
        <c:crossAx val="494385200"/>
        <c:crosses val="autoZero"/>
        <c:auto val="1"/>
        <c:lblOffset val="100"/>
        <c:baseTimeUnit val="months"/>
      </c:dateAx>
      <c:valAx>
        <c:axId val="494385200"/>
        <c:scaling>
          <c:orientation val="minMax"/>
        </c:scaling>
        <c:delete val="0"/>
        <c:axPos val="l"/>
        <c:majorGridlines/>
        <c:numFmt formatCode="#,##0\ &quot;€&quot;" sourceLinked="1"/>
        <c:majorTickMark val="none"/>
        <c:minorTickMark val="none"/>
        <c:tickLblPos val="nextTo"/>
        <c:spPr>
          <a:ln w="9525">
            <a:noFill/>
          </a:ln>
        </c:spPr>
        <c:crossAx val="4943848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Gleitender</a:t>
            </a:r>
            <a:r>
              <a:rPr lang="de-DE" baseline="0"/>
              <a:t> Mittelwert</a:t>
            </a:r>
            <a:endParaRPr lang="de-DE"/>
          </a:p>
        </c:rich>
      </c:tx>
      <c:layout>
        <c:manualLayout>
          <c:xMode val="edge"/>
          <c:yMode val="edge"/>
          <c:x val="1.7452386073793718E-2"/>
          <c:y val="1.534330462886962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'Gleitender Mittelwert'!$B$1</c:f>
              <c:strCache>
                <c:ptCount val="1"/>
                <c:pt idx="0">
                  <c:v>Umsatz</c:v>
                </c:pt>
              </c:strCache>
            </c:strRef>
          </c:tx>
          <c:marker>
            <c:symbol val="none"/>
          </c:marker>
          <c:cat>
            <c:numRef>
              <c:f>'Gleitender Mittelwert'!$A$2:$A$31</c:f>
              <c:numCache>
                <c:formatCode>mm/yy</c:formatCode>
                <c:ptCount val="3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</c:numCache>
            </c:numRef>
          </c:cat>
          <c:val>
            <c:numRef>
              <c:f>'Gleitender Mittelwert'!$B$2:$B$31</c:f>
              <c:numCache>
                <c:formatCode>"€"#,##0_);[Red]\("€"#,##0\)</c:formatCode>
                <c:ptCount val="30"/>
                <c:pt idx="0">
                  <c:v>1283184</c:v>
                </c:pt>
                <c:pt idx="1">
                  <c:v>1082305</c:v>
                </c:pt>
                <c:pt idx="2">
                  <c:v>994086</c:v>
                </c:pt>
                <c:pt idx="3">
                  <c:v>1155948</c:v>
                </c:pt>
                <c:pt idx="4">
                  <c:v>1133963</c:v>
                </c:pt>
                <c:pt idx="5">
                  <c:v>1502140</c:v>
                </c:pt>
                <c:pt idx="6">
                  <c:v>1146718</c:v>
                </c:pt>
                <c:pt idx="7">
                  <c:v>1712185</c:v>
                </c:pt>
                <c:pt idx="8">
                  <c:v>1090961</c:v>
                </c:pt>
                <c:pt idx="9">
                  <c:v>1131697</c:v>
                </c:pt>
                <c:pt idx="10">
                  <c:v>1174979</c:v>
                </c:pt>
                <c:pt idx="11">
                  <c:v>2265940</c:v>
                </c:pt>
                <c:pt idx="12">
                  <c:v>1063846</c:v>
                </c:pt>
                <c:pt idx="13">
                  <c:v>821085</c:v>
                </c:pt>
                <c:pt idx="14">
                  <c:v>1146337</c:v>
                </c:pt>
                <c:pt idx="15">
                  <c:v>987593</c:v>
                </c:pt>
                <c:pt idx="16">
                  <c:v>1190255</c:v>
                </c:pt>
                <c:pt idx="17">
                  <c:v>1401064</c:v>
                </c:pt>
                <c:pt idx="18">
                  <c:v>1172433</c:v>
                </c:pt>
                <c:pt idx="19">
                  <c:v>1286367</c:v>
                </c:pt>
                <c:pt idx="20">
                  <c:v>1598888</c:v>
                </c:pt>
                <c:pt idx="21">
                  <c:v>1463950</c:v>
                </c:pt>
                <c:pt idx="22">
                  <c:v>1023747</c:v>
                </c:pt>
                <c:pt idx="23">
                  <c:v>1140099</c:v>
                </c:pt>
                <c:pt idx="24">
                  <c:v>1163214</c:v>
                </c:pt>
                <c:pt idx="25">
                  <c:v>1289572</c:v>
                </c:pt>
                <c:pt idx="26">
                  <c:v>1394800</c:v>
                </c:pt>
                <c:pt idx="27">
                  <c:v>1016151</c:v>
                </c:pt>
                <c:pt idx="28">
                  <c:v>1307744</c:v>
                </c:pt>
                <c:pt idx="29">
                  <c:v>1248255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'Gleitender Mittelwert'!$C$1</c:f>
              <c:strCache>
                <c:ptCount val="1"/>
                <c:pt idx="0">
                  <c:v>Gleitender Mittelwert</c:v>
                </c:pt>
              </c:strCache>
            </c:strRef>
          </c:tx>
          <c:marker>
            <c:symbol val="none"/>
          </c:marker>
          <c:cat>
            <c:numRef>
              <c:f>'Gleitender Mittelwert'!$A$2:$A$31</c:f>
              <c:numCache>
                <c:formatCode>mm/yy</c:formatCode>
                <c:ptCount val="3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</c:numCache>
            </c:numRef>
          </c:cat>
          <c:val>
            <c:numRef>
              <c:f>'Gleitender Mittelwert'!$C$2:$C$31</c:f>
              <c:numCache>
                <c:formatCode>#,##0\ "€"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1182744.5</c:v>
                </c:pt>
                <c:pt idx="3">
                  <c:v>1038195.5</c:v>
                </c:pt>
                <c:pt idx="4">
                  <c:v>1075017</c:v>
                </c:pt>
                <c:pt idx="5">
                  <c:v>1144955.5</c:v>
                </c:pt>
                <c:pt idx="6">
                  <c:v>1318051.5</c:v>
                </c:pt>
                <c:pt idx="7">
                  <c:v>1324429</c:v>
                </c:pt>
                <c:pt idx="8">
                  <c:v>1429451.5</c:v>
                </c:pt>
                <c:pt idx="9">
                  <c:v>1401573</c:v>
                </c:pt>
                <c:pt idx="10">
                  <c:v>1111329</c:v>
                </c:pt>
                <c:pt idx="11">
                  <c:v>1153338</c:v>
                </c:pt>
                <c:pt idx="12">
                  <c:v>1720459.5</c:v>
                </c:pt>
                <c:pt idx="13">
                  <c:v>1664893</c:v>
                </c:pt>
                <c:pt idx="14">
                  <c:v>942465.5</c:v>
                </c:pt>
                <c:pt idx="15">
                  <c:v>983711</c:v>
                </c:pt>
                <c:pt idx="16">
                  <c:v>1066965</c:v>
                </c:pt>
                <c:pt idx="17">
                  <c:v>1088924</c:v>
                </c:pt>
                <c:pt idx="18">
                  <c:v>1295659.5</c:v>
                </c:pt>
                <c:pt idx="19">
                  <c:v>1286748.5</c:v>
                </c:pt>
                <c:pt idx="20">
                  <c:v>1229400</c:v>
                </c:pt>
                <c:pt idx="21">
                  <c:v>1442627.5</c:v>
                </c:pt>
                <c:pt idx="22">
                  <c:v>1531419</c:v>
                </c:pt>
                <c:pt idx="23">
                  <c:v>1243848.5</c:v>
                </c:pt>
                <c:pt idx="24">
                  <c:v>1081923</c:v>
                </c:pt>
                <c:pt idx="25">
                  <c:v>1151656.5</c:v>
                </c:pt>
                <c:pt idx="26">
                  <c:v>1226393</c:v>
                </c:pt>
                <c:pt idx="27">
                  <c:v>1342186</c:v>
                </c:pt>
                <c:pt idx="28">
                  <c:v>1205475.5</c:v>
                </c:pt>
                <c:pt idx="29">
                  <c:v>1161947.5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384024"/>
        <c:axId val="494382456"/>
      </c:lineChart>
      <c:dateAx>
        <c:axId val="494384024"/>
        <c:scaling>
          <c:orientation val="minMax"/>
        </c:scaling>
        <c:delete val="0"/>
        <c:axPos val="b"/>
        <c:numFmt formatCode="mm/yy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de-DE"/>
          </a:p>
        </c:txPr>
        <c:crossAx val="494382456"/>
        <c:crosses val="autoZero"/>
        <c:auto val="1"/>
        <c:lblOffset val="100"/>
        <c:baseTimeUnit val="months"/>
      </c:dateAx>
      <c:valAx>
        <c:axId val="494382456"/>
        <c:scaling>
          <c:orientation val="minMax"/>
        </c:scaling>
        <c:delete val="0"/>
        <c:axPos val="l"/>
        <c:majorGridlines/>
        <c:numFmt formatCode="&quot;€&quot;#,##0_);[Red]\(&quot;€&quot;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de-DE"/>
          </a:p>
        </c:txPr>
        <c:crossAx val="4943840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Exponentielle Glättung</a:t>
            </a:r>
          </a:p>
        </c:rich>
      </c:tx>
      <c:layout>
        <c:manualLayout>
          <c:xMode val="edge"/>
          <c:yMode val="edge"/>
          <c:x val="1.0381889763779531E-2"/>
          <c:y val="2.155616841221163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Exponentielle_Glättung!$B$1</c:f>
              <c:strCache>
                <c:ptCount val="1"/>
                <c:pt idx="0">
                  <c:v>Bestellwert</c:v>
                </c:pt>
              </c:strCache>
            </c:strRef>
          </c:tx>
          <c:marker>
            <c:symbol val="none"/>
          </c:marker>
          <c:cat>
            <c:numRef>
              <c:f>Exponentielle_Glättung!$A$2:$A$31</c:f>
              <c:numCache>
                <c:formatCode>mm/yy</c:formatCode>
                <c:ptCount val="3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</c:numCache>
            </c:numRef>
          </c:cat>
          <c:val>
            <c:numRef>
              <c:f>Exponentielle_Glättung!$B$2:$B$31</c:f>
              <c:numCache>
                <c:formatCode>"€"#,##0_);[Red]\("€"#,##0\)</c:formatCode>
                <c:ptCount val="30"/>
                <c:pt idx="0">
                  <c:v>1283184</c:v>
                </c:pt>
                <c:pt idx="1">
                  <c:v>1082305</c:v>
                </c:pt>
                <c:pt idx="2">
                  <c:v>994086</c:v>
                </c:pt>
                <c:pt idx="3">
                  <c:v>1155948</c:v>
                </c:pt>
                <c:pt idx="4">
                  <c:v>1133963</c:v>
                </c:pt>
                <c:pt idx="5">
                  <c:v>1502140</c:v>
                </c:pt>
                <c:pt idx="6">
                  <c:v>1146718</c:v>
                </c:pt>
                <c:pt idx="7">
                  <c:v>1712185</c:v>
                </c:pt>
                <c:pt idx="8">
                  <c:v>1090961</c:v>
                </c:pt>
                <c:pt idx="9">
                  <c:v>1131697</c:v>
                </c:pt>
                <c:pt idx="10">
                  <c:v>1174979</c:v>
                </c:pt>
                <c:pt idx="11">
                  <c:v>2265940</c:v>
                </c:pt>
                <c:pt idx="12">
                  <c:v>1063846</c:v>
                </c:pt>
                <c:pt idx="13">
                  <c:v>821085</c:v>
                </c:pt>
                <c:pt idx="14">
                  <c:v>1146337</c:v>
                </c:pt>
                <c:pt idx="15">
                  <c:v>987593</c:v>
                </c:pt>
                <c:pt idx="16">
                  <c:v>1190255</c:v>
                </c:pt>
                <c:pt idx="17">
                  <c:v>1401064</c:v>
                </c:pt>
                <c:pt idx="18">
                  <c:v>1172433</c:v>
                </c:pt>
                <c:pt idx="19">
                  <c:v>1286367</c:v>
                </c:pt>
                <c:pt idx="20">
                  <c:v>1598888</c:v>
                </c:pt>
                <c:pt idx="21">
                  <c:v>1463950</c:v>
                </c:pt>
                <c:pt idx="22">
                  <c:v>1023747</c:v>
                </c:pt>
                <c:pt idx="23">
                  <c:v>1140099</c:v>
                </c:pt>
                <c:pt idx="24">
                  <c:v>1163214</c:v>
                </c:pt>
                <c:pt idx="25">
                  <c:v>1289572</c:v>
                </c:pt>
                <c:pt idx="26">
                  <c:v>1394800</c:v>
                </c:pt>
                <c:pt idx="27">
                  <c:v>1016151</c:v>
                </c:pt>
                <c:pt idx="28">
                  <c:v>1307744</c:v>
                </c:pt>
                <c:pt idx="29">
                  <c:v>1248255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Exponentielle_Glättung!$C$1</c:f>
              <c:strCache>
                <c:ptCount val="1"/>
                <c:pt idx="0">
                  <c:v>Prognose</c:v>
                </c:pt>
              </c:strCache>
            </c:strRef>
          </c:tx>
          <c:marker>
            <c:symbol val="none"/>
          </c:marker>
          <c:cat>
            <c:numRef>
              <c:f>Exponentielle_Glättung!$A$2:$A$31</c:f>
              <c:numCache>
                <c:formatCode>mm/yy</c:formatCode>
                <c:ptCount val="3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</c:numCache>
            </c:numRef>
          </c:cat>
          <c:val>
            <c:numRef>
              <c:f>Exponentielle_Glättung!$C$2:$C$31</c:f>
              <c:numCache>
                <c:formatCode>"€"#,##0_);[Red]\("€"#,##0\)</c:formatCode>
                <c:ptCount val="30"/>
                <c:pt idx="0">
                  <c:v>1008000</c:v>
                </c:pt>
                <c:pt idx="1">
                  <c:v>1030291.5</c:v>
                </c:pt>
                <c:pt idx="2">
                  <c:v>1019429.8499999999</c:v>
                </c:pt>
                <c:pt idx="3">
                  <c:v>1060385.2949999999</c:v>
                </c:pt>
                <c:pt idx="4">
                  <c:v>1082458.6064999998</c:v>
                </c:pt>
                <c:pt idx="5">
                  <c:v>1208363.0245499997</c:v>
                </c:pt>
                <c:pt idx="6">
                  <c:v>1189869.5171849998</c:v>
                </c:pt>
                <c:pt idx="7">
                  <c:v>1346564.1620294997</c:v>
                </c:pt>
                <c:pt idx="8">
                  <c:v>1269883.2134206498</c:v>
                </c:pt>
                <c:pt idx="9">
                  <c:v>1228427.3493944546</c:v>
                </c:pt>
                <c:pt idx="10">
                  <c:v>1212392.8445761183</c:v>
                </c:pt>
                <c:pt idx="11">
                  <c:v>1528456.9912032827</c:v>
                </c:pt>
                <c:pt idx="12">
                  <c:v>1389073.6938422979</c:v>
                </c:pt>
                <c:pt idx="13">
                  <c:v>1218677.0856896085</c:v>
                </c:pt>
                <c:pt idx="14">
                  <c:v>1196975.0599827259</c:v>
                </c:pt>
                <c:pt idx="15">
                  <c:v>1134160.441987908</c:v>
                </c:pt>
                <c:pt idx="16">
                  <c:v>1150988.8093915356</c:v>
                </c:pt>
                <c:pt idx="17">
                  <c:v>1226011.3665740748</c:v>
                </c:pt>
                <c:pt idx="18">
                  <c:v>1209937.8566018522</c:v>
                </c:pt>
                <c:pt idx="19">
                  <c:v>1232866.5996212964</c:v>
                </c:pt>
                <c:pt idx="20">
                  <c:v>1342673.0197349074</c:v>
                </c:pt>
                <c:pt idx="21">
                  <c:v>1379056.113814435</c:v>
                </c:pt>
                <c:pt idx="22">
                  <c:v>1272463.3796701045</c:v>
                </c:pt>
                <c:pt idx="23">
                  <c:v>1232754.0657690731</c:v>
                </c:pt>
                <c:pt idx="24">
                  <c:v>1211892.046038351</c:v>
                </c:pt>
                <c:pt idx="25">
                  <c:v>1235196.0322268456</c:v>
                </c:pt>
                <c:pt idx="26">
                  <c:v>1283077.2225587917</c:v>
                </c:pt>
                <c:pt idx="27">
                  <c:v>1202999.3557911541</c:v>
                </c:pt>
                <c:pt idx="28">
                  <c:v>1234422.7490538079</c:v>
                </c:pt>
                <c:pt idx="29">
                  <c:v>1238572.4243376656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216328"/>
        <c:axId val="244216720"/>
      </c:lineChart>
      <c:dateAx>
        <c:axId val="244216328"/>
        <c:scaling>
          <c:orientation val="minMax"/>
        </c:scaling>
        <c:delete val="0"/>
        <c:axPos val="b"/>
        <c:numFmt formatCode="mm/yy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de-DE"/>
          </a:p>
        </c:txPr>
        <c:crossAx val="244216720"/>
        <c:crosses val="autoZero"/>
        <c:auto val="1"/>
        <c:lblOffset val="100"/>
        <c:baseTimeUnit val="months"/>
      </c:dateAx>
      <c:valAx>
        <c:axId val="244216720"/>
        <c:scaling>
          <c:orientation val="minMax"/>
        </c:scaling>
        <c:delete val="0"/>
        <c:axPos val="l"/>
        <c:majorGridlines/>
        <c:numFmt formatCode="&quot;€&quot;#,##0_);[Red]\(&quot;€&quot;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de-DE"/>
          </a:p>
        </c:txPr>
        <c:crossAx val="2442163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Umsatz 2015 und 2016</a:t>
            </a:r>
          </a:p>
        </c:rich>
      </c:tx>
      <c:layout>
        <c:manualLayout>
          <c:xMode val="edge"/>
          <c:yMode val="edge"/>
          <c:x val="1.8895563135408612E-2"/>
          <c:y val="2.141900636048918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'Saisonale Komponente'!$B$1</c:f>
              <c:strCache>
                <c:ptCount val="1"/>
                <c:pt idx="0">
                  <c:v>Umsatz</c:v>
                </c:pt>
              </c:strCache>
            </c:strRef>
          </c:tx>
          <c:marker>
            <c:symbol val="none"/>
          </c:marker>
          <c:cat>
            <c:numRef>
              <c:f>'Saisonale Komponente'!$A$2:$A$25</c:f>
              <c:numCache>
                <c:formatCode>mm/yy</c:formatCode>
                <c:ptCount val="2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</c:numCache>
            </c:numRef>
          </c:cat>
          <c:val>
            <c:numRef>
              <c:f>'Saisonale Komponente'!$B$2:$B$25</c:f>
              <c:numCache>
                <c:formatCode>#,##0\ "€"</c:formatCode>
                <c:ptCount val="24"/>
                <c:pt idx="0">
                  <c:v>1202500</c:v>
                </c:pt>
                <c:pt idx="1">
                  <c:v>912345</c:v>
                </c:pt>
                <c:pt idx="2">
                  <c:v>423900</c:v>
                </c:pt>
                <c:pt idx="3">
                  <c:v>790500</c:v>
                </c:pt>
                <c:pt idx="4">
                  <c:v>512000</c:v>
                </c:pt>
                <c:pt idx="5">
                  <c:v>482300</c:v>
                </c:pt>
                <c:pt idx="6">
                  <c:v>523000</c:v>
                </c:pt>
                <c:pt idx="7">
                  <c:v>502000</c:v>
                </c:pt>
                <c:pt idx="8">
                  <c:v>1398700</c:v>
                </c:pt>
                <c:pt idx="9">
                  <c:v>1329000</c:v>
                </c:pt>
                <c:pt idx="10">
                  <c:v>1620000</c:v>
                </c:pt>
                <c:pt idx="11">
                  <c:v>1752000</c:v>
                </c:pt>
                <c:pt idx="12">
                  <c:v>1009200</c:v>
                </c:pt>
                <c:pt idx="13">
                  <c:v>512300</c:v>
                </c:pt>
                <c:pt idx="14">
                  <c:v>410200</c:v>
                </c:pt>
                <c:pt idx="15">
                  <c:v>804500</c:v>
                </c:pt>
                <c:pt idx="16">
                  <c:v>501200</c:v>
                </c:pt>
                <c:pt idx="17">
                  <c:v>523000</c:v>
                </c:pt>
                <c:pt idx="18">
                  <c:v>489700</c:v>
                </c:pt>
                <c:pt idx="19">
                  <c:v>835689</c:v>
                </c:pt>
                <c:pt idx="20">
                  <c:v>2001300</c:v>
                </c:pt>
                <c:pt idx="21">
                  <c:v>2001050</c:v>
                </c:pt>
                <c:pt idx="22">
                  <c:v>1745000</c:v>
                </c:pt>
                <c:pt idx="23">
                  <c:v>510900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218288"/>
        <c:axId val="244218680"/>
      </c:lineChart>
      <c:dateAx>
        <c:axId val="244218288"/>
        <c:scaling>
          <c:orientation val="minMax"/>
        </c:scaling>
        <c:delete val="0"/>
        <c:axPos val="b"/>
        <c:numFmt formatCode="mm/yy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de-DE"/>
          </a:p>
        </c:txPr>
        <c:crossAx val="244218680"/>
        <c:crosses val="autoZero"/>
        <c:auto val="1"/>
        <c:lblOffset val="100"/>
        <c:baseTimeUnit val="months"/>
      </c:dateAx>
      <c:valAx>
        <c:axId val="244218680"/>
        <c:scaling>
          <c:orientation val="minMax"/>
        </c:scaling>
        <c:delete val="0"/>
        <c:axPos val="l"/>
        <c:majorGridlines/>
        <c:numFmt formatCode="#,##0\ &quot;€&quot;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de-DE"/>
          </a:p>
        </c:txPr>
        <c:crossAx val="244218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Umsatz-</a:t>
            </a:r>
            <a:r>
              <a:rPr lang="de-DE" baseline="0"/>
              <a:t> Prognose - Durchschnitt</a:t>
            </a:r>
            <a:endParaRPr lang="de-DE"/>
          </a:p>
        </c:rich>
      </c:tx>
      <c:layout>
        <c:manualLayout>
          <c:xMode val="edge"/>
          <c:yMode val="edge"/>
          <c:x val="1.48452180112315E-2"/>
          <c:y val="2.848241701342234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'Saisonale Komponente'!$B$1</c:f>
              <c:strCache>
                <c:ptCount val="1"/>
                <c:pt idx="0">
                  <c:v>Umsatz</c:v>
                </c:pt>
              </c:strCache>
            </c:strRef>
          </c:tx>
          <c:marker>
            <c:symbol val="none"/>
          </c:marker>
          <c:cat>
            <c:numRef>
              <c:f>'Saisonale Komponente'!$A$2:$A$25</c:f>
              <c:numCache>
                <c:formatCode>mm/yy</c:formatCode>
                <c:ptCount val="2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</c:numCache>
            </c:numRef>
          </c:cat>
          <c:val>
            <c:numRef>
              <c:f>'Saisonale Komponente'!$B$2:$B$25</c:f>
              <c:numCache>
                <c:formatCode>#,##0\ "€"</c:formatCode>
                <c:ptCount val="24"/>
                <c:pt idx="0">
                  <c:v>1202500</c:v>
                </c:pt>
                <c:pt idx="1">
                  <c:v>912345</c:v>
                </c:pt>
                <c:pt idx="2">
                  <c:v>423900</c:v>
                </c:pt>
                <c:pt idx="3">
                  <c:v>790500</c:v>
                </c:pt>
                <c:pt idx="4">
                  <c:v>512000</c:v>
                </c:pt>
                <c:pt idx="5">
                  <c:v>482300</c:v>
                </c:pt>
                <c:pt idx="6">
                  <c:v>523000</c:v>
                </c:pt>
                <c:pt idx="7">
                  <c:v>502000</c:v>
                </c:pt>
                <c:pt idx="8">
                  <c:v>1398700</c:v>
                </c:pt>
                <c:pt idx="9">
                  <c:v>1329000</c:v>
                </c:pt>
                <c:pt idx="10">
                  <c:v>1620000</c:v>
                </c:pt>
                <c:pt idx="11">
                  <c:v>1752000</c:v>
                </c:pt>
                <c:pt idx="12">
                  <c:v>1009200</c:v>
                </c:pt>
                <c:pt idx="13">
                  <c:v>512300</c:v>
                </c:pt>
                <c:pt idx="14">
                  <c:v>410200</c:v>
                </c:pt>
                <c:pt idx="15">
                  <c:v>804500</c:v>
                </c:pt>
                <c:pt idx="16">
                  <c:v>501200</c:v>
                </c:pt>
                <c:pt idx="17">
                  <c:v>523000</c:v>
                </c:pt>
                <c:pt idx="18">
                  <c:v>489700</c:v>
                </c:pt>
                <c:pt idx="19">
                  <c:v>835689</c:v>
                </c:pt>
                <c:pt idx="20">
                  <c:v>2001300</c:v>
                </c:pt>
                <c:pt idx="21">
                  <c:v>2001050</c:v>
                </c:pt>
                <c:pt idx="22">
                  <c:v>1745000</c:v>
                </c:pt>
                <c:pt idx="23">
                  <c:v>510900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'Saisonale Komponente'!$C$1</c:f>
              <c:strCache>
                <c:ptCount val="1"/>
                <c:pt idx="0">
                  <c:v>Prognose</c:v>
                </c:pt>
              </c:strCache>
            </c:strRef>
          </c:tx>
          <c:marker>
            <c:symbol val="none"/>
          </c:marker>
          <c:cat>
            <c:numRef>
              <c:f>'Saisonale Komponente'!$A$2:$A$25</c:f>
              <c:numCache>
                <c:formatCode>mm/yy</c:formatCode>
                <c:ptCount val="2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</c:numCache>
            </c:numRef>
          </c:cat>
          <c:val>
            <c:numRef>
              <c:f>'Saisonale Komponente'!$C$2:$C$25</c:f>
              <c:numCache>
                <c:formatCode>#,##0\ "€"</c:formatCode>
                <c:ptCount val="24"/>
                <c:pt idx="0">
                  <c:v>1202500</c:v>
                </c:pt>
                <c:pt idx="1">
                  <c:v>1115453.5</c:v>
                </c:pt>
                <c:pt idx="2">
                  <c:v>907987.45</c:v>
                </c:pt>
                <c:pt idx="3">
                  <c:v>872741.21499999997</c:v>
                </c:pt>
                <c:pt idx="4">
                  <c:v>764518.85049999994</c:v>
                </c:pt>
                <c:pt idx="5">
                  <c:v>679853.19534999994</c:v>
                </c:pt>
                <c:pt idx="6">
                  <c:v>632797.23674499989</c:v>
                </c:pt>
                <c:pt idx="7">
                  <c:v>593558.06572149997</c:v>
                </c:pt>
                <c:pt idx="8">
                  <c:v>835100.64600504993</c:v>
                </c:pt>
                <c:pt idx="9">
                  <c:v>983270.45220353489</c:v>
                </c:pt>
                <c:pt idx="10">
                  <c:v>1174289.3165424746</c:v>
                </c:pt>
                <c:pt idx="11">
                  <c:v>1347602.5215797322</c:v>
                </c:pt>
                <c:pt idx="12">
                  <c:v>1246081.7651058123</c:v>
                </c:pt>
                <c:pt idx="13">
                  <c:v>1025947.2355740686</c:v>
                </c:pt>
                <c:pt idx="14">
                  <c:v>841223.06490184797</c:v>
                </c:pt>
                <c:pt idx="15">
                  <c:v>830206.14543129352</c:v>
                </c:pt>
                <c:pt idx="16">
                  <c:v>731504.30180190539</c:v>
                </c:pt>
                <c:pt idx="17">
                  <c:v>668953.01126133371</c:v>
                </c:pt>
                <c:pt idx="18">
                  <c:v>615177.10788293357</c:v>
                </c:pt>
                <c:pt idx="19">
                  <c:v>681330.67551805347</c:v>
                </c:pt>
                <c:pt idx="20">
                  <c:v>1077321.4728626374</c:v>
                </c:pt>
                <c:pt idx="21">
                  <c:v>1354440.0310038461</c:v>
                </c:pt>
                <c:pt idx="22">
                  <c:v>1471608.0217026921</c:v>
                </c:pt>
                <c:pt idx="23">
                  <c:v>1183395.6151918843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'Saisonale Komponente'!$D$1</c:f>
              <c:strCache>
                <c:ptCount val="1"/>
                <c:pt idx="0">
                  <c:v>Durchschnitt</c:v>
                </c:pt>
              </c:strCache>
            </c:strRef>
          </c:tx>
          <c:marker>
            <c:symbol val="none"/>
          </c:marker>
          <c:cat>
            <c:numRef>
              <c:f>'Saisonale Komponente'!$A$2:$A$25</c:f>
              <c:numCache>
                <c:formatCode>mm/yy</c:formatCode>
                <c:ptCount val="2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</c:numCache>
            </c:numRef>
          </c:cat>
          <c:val>
            <c:numRef>
              <c:f>'Saisonale Komponente'!$D$2:$D$25</c:f>
              <c:numCache>
                <c:formatCode>#,##0\ "€"</c:formatCode>
                <c:ptCount val="24"/>
                <c:pt idx="0">
                  <c:v>951535.87074523338</c:v>
                </c:pt>
                <c:pt idx="1">
                  <c:v>951535.87074523338</c:v>
                </c:pt>
                <c:pt idx="2">
                  <c:v>951535.87074523338</c:v>
                </c:pt>
                <c:pt idx="3">
                  <c:v>951535.87074523338</c:v>
                </c:pt>
                <c:pt idx="4">
                  <c:v>951535.87074523338</c:v>
                </c:pt>
                <c:pt idx="5">
                  <c:v>951535.87074523338</c:v>
                </c:pt>
                <c:pt idx="6">
                  <c:v>951535.87074523338</c:v>
                </c:pt>
                <c:pt idx="7">
                  <c:v>951535.87074523338</c:v>
                </c:pt>
                <c:pt idx="8">
                  <c:v>951535.87074523338</c:v>
                </c:pt>
                <c:pt idx="9">
                  <c:v>951535.87074523338</c:v>
                </c:pt>
                <c:pt idx="10">
                  <c:v>951535.87074523338</c:v>
                </c:pt>
                <c:pt idx="11">
                  <c:v>951535.87074523338</c:v>
                </c:pt>
                <c:pt idx="12">
                  <c:v>951535.87074523338</c:v>
                </c:pt>
                <c:pt idx="13">
                  <c:v>951535.87074523338</c:v>
                </c:pt>
                <c:pt idx="14">
                  <c:v>951535.87074523338</c:v>
                </c:pt>
                <c:pt idx="15">
                  <c:v>951535.87074523338</c:v>
                </c:pt>
                <c:pt idx="16">
                  <c:v>951535.87074523338</c:v>
                </c:pt>
                <c:pt idx="17">
                  <c:v>951535.87074523338</c:v>
                </c:pt>
                <c:pt idx="18">
                  <c:v>951535.87074523338</c:v>
                </c:pt>
                <c:pt idx="19">
                  <c:v>951535.87074523338</c:v>
                </c:pt>
                <c:pt idx="20">
                  <c:v>951535.87074523338</c:v>
                </c:pt>
                <c:pt idx="21">
                  <c:v>951535.87074523338</c:v>
                </c:pt>
                <c:pt idx="22">
                  <c:v>951535.87074523338</c:v>
                </c:pt>
                <c:pt idx="23">
                  <c:v>951535.87074523338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618904"/>
        <c:axId val="493619296"/>
      </c:lineChart>
      <c:dateAx>
        <c:axId val="493618904"/>
        <c:scaling>
          <c:orientation val="minMax"/>
        </c:scaling>
        <c:delete val="0"/>
        <c:axPos val="b"/>
        <c:numFmt formatCode="mm/yy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de-DE"/>
          </a:p>
        </c:txPr>
        <c:crossAx val="493619296"/>
        <c:crosses val="autoZero"/>
        <c:auto val="1"/>
        <c:lblOffset val="100"/>
        <c:baseTimeUnit val="months"/>
      </c:dateAx>
      <c:valAx>
        <c:axId val="493619296"/>
        <c:scaling>
          <c:orientation val="minMax"/>
        </c:scaling>
        <c:delete val="0"/>
        <c:axPos val="l"/>
        <c:majorGridlines/>
        <c:numFmt formatCode="#,##0\ &quot;€&quot;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de-DE"/>
          </a:p>
        </c:txPr>
        <c:crossAx val="4936189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119061</xdr:rowOff>
    </xdr:from>
    <xdr:to>
      <xdr:col>7</xdr:col>
      <xdr:colOff>0</xdr:colOff>
      <xdr:row>31</xdr:row>
      <xdr:rowOff>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25</xdr:row>
      <xdr:rowOff>152401</xdr:rowOff>
    </xdr:from>
    <xdr:to>
      <xdr:col>6</xdr:col>
      <xdr:colOff>66675</xdr:colOff>
      <xdr:row>49</xdr:row>
      <xdr:rowOff>38101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76199</xdr:colOff>
      <xdr:row>2</xdr:row>
      <xdr:rowOff>109536</xdr:rowOff>
    </xdr:from>
    <xdr:to>
      <xdr:col>11</xdr:col>
      <xdr:colOff>466724</xdr:colOff>
      <xdr:row>25</xdr:row>
      <xdr:rowOff>152400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76199</xdr:colOff>
      <xdr:row>25</xdr:row>
      <xdr:rowOff>157162</xdr:rowOff>
    </xdr:from>
    <xdr:to>
      <xdr:col>11</xdr:col>
      <xdr:colOff>466724</xdr:colOff>
      <xdr:row>49</xdr:row>
      <xdr:rowOff>38100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152399</xdr:rowOff>
    </xdr:from>
    <xdr:to>
      <xdr:col>11</xdr:col>
      <xdr:colOff>733425</xdr:colOff>
      <xdr:row>31</xdr:row>
      <xdr:rowOff>9525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9525</xdr:rowOff>
    </xdr:from>
    <xdr:to>
      <xdr:col>13</xdr:col>
      <xdr:colOff>0</xdr:colOff>
      <xdr:row>30</xdr:row>
      <xdr:rowOff>157162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</xdr:colOff>
      <xdr:row>2</xdr:row>
      <xdr:rowOff>157162</xdr:rowOff>
    </xdr:from>
    <xdr:to>
      <xdr:col>8</xdr:col>
      <xdr:colOff>761999</xdr:colOff>
      <xdr:row>24</xdr:row>
      <xdr:rowOff>152400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104774</xdr:colOff>
      <xdr:row>2</xdr:row>
      <xdr:rowOff>152400</xdr:rowOff>
    </xdr:from>
    <xdr:to>
      <xdr:col>16</xdr:col>
      <xdr:colOff>0</xdr:colOff>
      <xdr:row>24</xdr:row>
      <xdr:rowOff>152399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A10" sqref="A10"/>
    </sheetView>
  </sheetViews>
  <sheetFormatPr baseColWidth="10" defaultColWidth="11.42578125" defaultRowHeight="12.75" x14ac:dyDescent="0.2"/>
  <cols>
    <col min="1" max="1" width="10.7109375" style="8" bestFit="1" customWidth="1"/>
    <col min="2" max="2" width="7.5703125" style="8" bestFit="1" customWidth="1"/>
    <col min="3" max="4" width="13.42578125" style="8" bestFit="1" customWidth="1"/>
    <col min="5" max="5" width="3.7109375" style="8" customWidth="1"/>
    <col min="6" max="6" width="38.5703125" style="8" bestFit="1" customWidth="1"/>
    <col min="7" max="7" width="29.42578125" style="8" customWidth="1"/>
    <col min="8" max="8" width="11.42578125" style="8" customWidth="1"/>
    <col min="9" max="9" width="14.85546875" style="8" bestFit="1" customWidth="1"/>
    <col min="10" max="256" width="11.42578125" style="8"/>
    <col min="257" max="257" width="10.7109375" style="8" bestFit="1" customWidth="1"/>
    <col min="258" max="258" width="7.5703125" style="8" bestFit="1" customWidth="1"/>
    <col min="259" max="260" width="13.42578125" style="8" bestFit="1" customWidth="1"/>
    <col min="261" max="261" width="3.7109375" style="8" customWidth="1"/>
    <col min="262" max="262" width="38.5703125" style="8" bestFit="1" customWidth="1"/>
    <col min="263" max="263" width="29.42578125" style="8" customWidth="1"/>
    <col min="264" max="264" width="11.42578125" style="8" customWidth="1"/>
    <col min="265" max="265" width="14.85546875" style="8" bestFit="1" customWidth="1"/>
    <col min="266" max="512" width="11.42578125" style="8"/>
    <col min="513" max="513" width="10.7109375" style="8" bestFit="1" customWidth="1"/>
    <col min="514" max="514" width="7.5703125" style="8" bestFit="1" customWidth="1"/>
    <col min="515" max="516" width="13.42578125" style="8" bestFit="1" customWidth="1"/>
    <col min="517" max="517" width="3.7109375" style="8" customWidth="1"/>
    <col min="518" max="518" width="38.5703125" style="8" bestFit="1" customWidth="1"/>
    <col min="519" max="519" width="29.42578125" style="8" customWidth="1"/>
    <col min="520" max="520" width="11.42578125" style="8" customWidth="1"/>
    <col min="521" max="521" width="14.85546875" style="8" bestFit="1" customWidth="1"/>
    <col min="522" max="768" width="11.42578125" style="8"/>
    <col min="769" max="769" width="10.7109375" style="8" bestFit="1" customWidth="1"/>
    <col min="770" max="770" width="7.5703125" style="8" bestFit="1" customWidth="1"/>
    <col min="771" max="772" width="13.42578125" style="8" bestFit="1" customWidth="1"/>
    <col min="773" max="773" width="3.7109375" style="8" customWidth="1"/>
    <col min="774" max="774" width="38.5703125" style="8" bestFit="1" customWidth="1"/>
    <col min="775" max="775" width="29.42578125" style="8" customWidth="1"/>
    <col min="776" max="776" width="11.42578125" style="8" customWidth="1"/>
    <col min="777" max="777" width="14.85546875" style="8" bestFit="1" customWidth="1"/>
    <col min="778" max="1024" width="11.42578125" style="8"/>
    <col min="1025" max="1025" width="10.7109375" style="8" bestFit="1" customWidth="1"/>
    <col min="1026" max="1026" width="7.5703125" style="8" bestFit="1" customWidth="1"/>
    <col min="1027" max="1028" width="13.42578125" style="8" bestFit="1" customWidth="1"/>
    <col min="1029" max="1029" width="3.7109375" style="8" customWidth="1"/>
    <col min="1030" max="1030" width="38.5703125" style="8" bestFit="1" customWidth="1"/>
    <col min="1031" max="1031" width="29.42578125" style="8" customWidth="1"/>
    <col min="1032" max="1032" width="11.42578125" style="8" customWidth="1"/>
    <col min="1033" max="1033" width="14.85546875" style="8" bestFit="1" customWidth="1"/>
    <col min="1034" max="1280" width="11.42578125" style="8"/>
    <col min="1281" max="1281" width="10.7109375" style="8" bestFit="1" customWidth="1"/>
    <col min="1282" max="1282" width="7.5703125" style="8" bestFit="1" customWidth="1"/>
    <col min="1283" max="1284" width="13.42578125" style="8" bestFit="1" customWidth="1"/>
    <col min="1285" max="1285" width="3.7109375" style="8" customWidth="1"/>
    <col min="1286" max="1286" width="38.5703125" style="8" bestFit="1" customWidth="1"/>
    <col min="1287" max="1287" width="29.42578125" style="8" customWidth="1"/>
    <col min="1288" max="1288" width="11.42578125" style="8" customWidth="1"/>
    <col min="1289" max="1289" width="14.85546875" style="8" bestFit="1" customWidth="1"/>
    <col min="1290" max="1536" width="11.42578125" style="8"/>
    <col min="1537" max="1537" width="10.7109375" style="8" bestFit="1" customWidth="1"/>
    <col min="1538" max="1538" width="7.5703125" style="8" bestFit="1" customWidth="1"/>
    <col min="1539" max="1540" width="13.42578125" style="8" bestFit="1" customWidth="1"/>
    <col min="1541" max="1541" width="3.7109375" style="8" customWidth="1"/>
    <col min="1542" max="1542" width="38.5703125" style="8" bestFit="1" customWidth="1"/>
    <col min="1543" max="1543" width="29.42578125" style="8" customWidth="1"/>
    <col min="1544" max="1544" width="11.42578125" style="8" customWidth="1"/>
    <col min="1545" max="1545" width="14.85546875" style="8" bestFit="1" customWidth="1"/>
    <col min="1546" max="1792" width="11.42578125" style="8"/>
    <col min="1793" max="1793" width="10.7109375" style="8" bestFit="1" customWidth="1"/>
    <col min="1794" max="1794" width="7.5703125" style="8" bestFit="1" customWidth="1"/>
    <col min="1795" max="1796" width="13.42578125" style="8" bestFit="1" customWidth="1"/>
    <col min="1797" max="1797" width="3.7109375" style="8" customWidth="1"/>
    <col min="1798" max="1798" width="38.5703125" style="8" bestFit="1" customWidth="1"/>
    <col min="1799" max="1799" width="29.42578125" style="8" customWidth="1"/>
    <col min="1800" max="1800" width="11.42578125" style="8" customWidth="1"/>
    <col min="1801" max="1801" width="14.85546875" style="8" bestFit="1" customWidth="1"/>
    <col min="1802" max="2048" width="11.42578125" style="8"/>
    <col min="2049" max="2049" width="10.7109375" style="8" bestFit="1" customWidth="1"/>
    <col min="2050" max="2050" width="7.5703125" style="8" bestFit="1" customWidth="1"/>
    <col min="2051" max="2052" width="13.42578125" style="8" bestFit="1" customWidth="1"/>
    <col min="2053" max="2053" width="3.7109375" style="8" customWidth="1"/>
    <col min="2054" max="2054" width="38.5703125" style="8" bestFit="1" customWidth="1"/>
    <col min="2055" max="2055" width="29.42578125" style="8" customWidth="1"/>
    <col min="2056" max="2056" width="11.42578125" style="8" customWidth="1"/>
    <col min="2057" max="2057" width="14.85546875" style="8" bestFit="1" customWidth="1"/>
    <col min="2058" max="2304" width="11.42578125" style="8"/>
    <col min="2305" max="2305" width="10.7109375" style="8" bestFit="1" customWidth="1"/>
    <col min="2306" max="2306" width="7.5703125" style="8" bestFit="1" customWidth="1"/>
    <col min="2307" max="2308" width="13.42578125" style="8" bestFit="1" customWidth="1"/>
    <col min="2309" max="2309" width="3.7109375" style="8" customWidth="1"/>
    <col min="2310" max="2310" width="38.5703125" style="8" bestFit="1" customWidth="1"/>
    <col min="2311" max="2311" width="29.42578125" style="8" customWidth="1"/>
    <col min="2312" max="2312" width="11.42578125" style="8" customWidth="1"/>
    <col min="2313" max="2313" width="14.85546875" style="8" bestFit="1" customWidth="1"/>
    <col min="2314" max="2560" width="11.42578125" style="8"/>
    <col min="2561" max="2561" width="10.7109375" style="8" bestFit="1" customWidth="1"/>
    <col min="2562" max="2562" width="7.5703125" style="8" bestFit="1" customWidth="1"/>
    <col min="2563" max="2564" width="13.42578125" style="8" bestFit="1" customWidth="1"/>
    <col min="2565" max="2565" width="3.7109375" style="8" customWidth="1"/>
    <col min="2566" max="2566" width="38.5703125" style="8" bestFit="1" customWidth="1"/>
    <col min="2567" max="2567" width="29.42578125" style="8" customWidth="1"/>
    <col min="2568" max="2568" width="11.42578125" style="8" customWidth="1"/>
    <col min="2569" max="2569" width="14.85546875" style="8" bestFit="1" customWidth="1"/>
    <col min="2570" max="2816" width="11.42578125" style="8"/>
    <col min="2817" max="2817" width="10.7109375" style="8" bestFit="1" customWidth="1"/>
    <col min="2818" max="2818" width="7.5703125" style="8" bestFit="1" customWidth="1"/>
    <col min="2819" max="2820" width="13.42578125" style="8" bestFit="1" customWidth="1"/>
    <col min="2821" max="2821" width="3.7109375" style="8" customWidth="1"/>
    <col min="2822" max="2822" width="38.5703125" style="8" bestFit="1" customWidth="1"/>
    <col min="2823" max="2823" width="29.42578125" style="8" customWidth="1"/>
    <col min="2824" max="2824" width="11.42578125" style="8" customWidth="1"/>
    <col min="2825" max="2825" width="14.85546875" style="8" bestFit="1" customWidth="1"/>
    <col min="2826" max="3072" width="11.42578125" style="8"/>
    <col min="3073" max="3073" width="10.7109375" style="8" bestFit="1" customWidth="1"/>
    <col min="3074" max="3074" width="7.5703125" style="8" bestFit="1" customWidth="1"/>
    <col min="3075" max="3076" width="13.42578125" style="8" bestFit="1" customWidth="1"/>
    <col min="3077" max="3077" width="3.7109375" style="8" customWidth="1"/>
    <col min="3078" max="3078" width="38.5703125" style="8" bestFit="1" customWidth="1"/>
    <col min="3079" max="3079" width="29.42578125" style="8" customWidth="1"/>
    <col min="3080" max="3080" width="11.42578125" style="8" customWidth="1"/>
    <col min="3081" max="3081" width="14.85546875" style="8" bestFit="1" customWidth="1"/>
    <col min="3082" max="3328" width="11.42578125" style="8"/>
    <col min="3329" max="3329" width="10.7109375" style="8" bestFit="1" customWidth="1"/>
    <col min="3330" max="3330" width="7.5703125" style="8" bestFit="1" customWidth="1"/>
    <col min="3331" max="3332" width="13.42578125" style="8" bestFit="1" customWidth="1"/>
    <col min="3333" max="3333" width="3.7109375" style="8" customWidth="1"/>
    <col min="3334" max="3334" width="38.5703125" style="8" bestFit="1" customWidth="1"/>
    <col min="3335" max="3335" width="29.42578125" style="8" customWidth="1"/>
    <col min="3336" max="3336" width="11.42578125" style="8" customWidth="1"/>
    <col min="3337" max="3337" width="14.85546875" style="8" bestFit="1" customWidth="1"/>
    <col min="3338" max="3584" width="11.42578125" style="8"/>
    <col min="3585" max="3585" width="10.7109375" style="8" bestFit="1" customWidth="1"/>
    <col min="3586" max="3586" width="7.5703125" style="8" bestFit="1" customWidth="1"/>
    <col min="3587" max="3588" width="13.42578125" style="8" bestFit="1" customWidth="1"/>
    <col min="3589" max="3589" width="3.7109375" style="8" customWidth="1"/>
    <col min="3590" max="3590" width="38.5703125" style="8" bestFit="1" customWidth="1"/>
    <col min="3591" max="3591" width="29.42578125" style="8" customWidth="1"/>
    <col min="3592" max="3592" width="11.42578125" style="8" customWidth="1"/>
    <col min="3593" max="3593" width="14.85546875" style="8" bestFit="1" customWidth="1"/>
    <col min="3594" max="3840" width="11.42578125" style="8"/>
    <col min="3841" max="3841" width="10.7109375" style="8" bestFit="1" customWidth="1"/>
    <col min="3842" max="3842" width="7.5703125" style="8" bestFit="1" customWidth="1"/>
    <col min="3843" max="3844" width="13.42578125" style="8" bestFit="1" customWidth="1"/>
    <col min="3845" max="3845" width="3.7109375" style="8" customWidth="1"/>
    <col min="3846" max="3846" width="38.5703125" style="8" bestFit="1" customWidth="1"/>
    <col min="3847" max="3847" width="29.42578125" style="8" customWidth="1"/>
    <col min="3848" max="3848" width="11.42578125" style="8" customWidth="1"/>
    <col min="3849" max="3849" width="14.85546875" style="8" bestFit="1" customWidth="1"/>
    <col min="3850" max="4096" width="11.42578125" style="8"/>
    <col min="4097" max="4097" width="10.7109375" style="8" bestFit="1" customWidth="1"/>
    <col min="4098" max="4098" width="7.5703125" style="8" bestFit="1" customWidth="1"/>
    <col min="4099" max="4100" width="13.42578125" style="8" bestFit="1" customWidth="1"/>
    <col min="4101" max="4101" width="3.7109375" style="8" customWidth="1"/>
    <col min="4102" max="4102" width="38.5703125" style="8" bestFit="1" customWidth="1"/>
    <col min="4103" max="4103" width="29.42578125" style="8" customWidth="1"/>
    <col min="4104" max="4104" width="11.42578125" style="8" customWidth="1"/>
    <col min="4105" max="4105" width="14.85546875" style="8" bestFit="1" customWidth="1"/>
    <col min="4106" max="4352" width="11.42578125" style="8"/>
    <col min="4353" max="4353" width="10.7109375" style="8" bestFit="1" customWidth="1"/>
    <col min="4354" max="4354" width="7.5703125" style="8" bestFit="1" customWidth="1"/>
    <col min="4355" max="4356" width="13.42578125" style="8" bestFit="1" customWidth="1"/>
    <col min="4357" max="4357" width="3.7109375" style="8" customWidth="1"/>
    <col min="4358" max="4358" width="38.5703125" style="8" bestFit="1" customWidth="1"/>
    <col min="4359" max="4359" width="29.42578125" style="8" customWidth="1"/>
    <col min="4360" max="4360" width="11.42578125" style="8" customWidth="1"/>
    <col min="4361" max="4361" width="14.85546875" style="8" bestFit="1" customWidth="1"/>
    <col min="4362" max="4608" width="11.42578125" style="8"/>
    <col min="4609" max="4609" width="10.7109375" style="8" bestFit="1" customWidth="1"/>
    <col min="4610" max="4610" width="7.5703125" style="8" bestFit="1" customWidth="1"/>
    <col min="4611" max="4612" width="13.42578125" style="8" bestFit="1" customWidth="1"/>
    <col min="4613" max="4613" width="3.7109375" style="8" customWidth="1"/>
    <col min="4614" max="4614" width="38.5703125" style="8" bestFit="1" customWidth="1"/>
    <col min="4615" max="4615" width="29.42578125" style="8" customWidth="1"/>
    <col min="4616" max="4616" width="11.42578125" style="8" customWidth="1"/>
    <col min="4617" max="4617" width="14.85546875" style="8" bestFit="1" customWidth="1"/>
    <col min="4618" max="4864" width="11.42578125" style="8"/>
    <col min="4865" max="4865" width="10.7109375" style="8" bestFit="1" customWidth="1"/>
    <col min="4866" max="4866" width="7.5703125" style="8" bestFit="1" customWidth="1"/>
    <col min="4867" max="4868" width="13.42578125" style="8" bestFit="1" customWidth="1"/>
    <col min="4869" max="4869" width="3.7109375" style="8" customWidth="1"/>
    <col min="4870" max="4870" width="38.5703125" style="8" bestFit="1" customWidth="1"/>
    <col min="4871" max="4871" width="29.42578125" style="8" customWidth="1"/>
    <col min="4872" max="4872" width="11.42578125" style="8" customWidth="1"/>
    <col min="4873" max="4873" width="14.85546875" style="8" bestFit="1" customWidth="1"/>
    <col min="4874" max="5120" width="11.42578125" style="8"/>
    <col min="5121" max="5121" width="10.7109375" style="8" bestFit="1" customWidth="1"/>
    <col min="5122" max="5122" width="7.5703125" style="8" bestFit="1" customWidth="1"/>
    <col min="5123" max="5124" width="13.42578125" style="8" bestFit="1" customWidth="1"/>
    <col min="5125" max="5125" width="3.7109375" style="8" customWidth="1"/>
    <col min="5126" max="5126" width="38.5703125" style="8" bestFit="1" customWidth="1"/>
    <col min="5127" max="5127" width="29.42578125" style="8" customWidth="1"/>
    <col min="5128" max="5128" width="11.42578125" style="8" customWidth="1"/>
    <col min="5129" max="5129" width="14.85546875" style="8" bestFit="1" customWidth="1"/>
    <col min="5130" max="5376" width="11.42578125" style="8"/>
    <col min="5377" max="5377" width="10.7109375" style="8" bestFit="1" customWidth="1"/>
    <col min="5378" max="5378" width="7.5703125" style="8" bestFit="1" customWidth="1"/>
    <col min="5379" max="5380" width="13.42578125" style="8" bestFit="1" customWidth="1"/>
    <col min="5381" max="5381" width="3.7109375" style="8" customWidth="1"/>
    <col min="5382" max="5382" width="38.5703125" style="8" bestFit="1" customWidth="1"/>
    <col min="5383" max="5383" width="29.42578125" style="8" customWidth="1"/>
    <col min="5384" max="5384" width="11.42578125" style="8" customWidth="1"/>
    <col min="5385" max="5385" width="14.85546875" style="8" bestFit="1" customWidth="1"/>
    <col min="5386" max="5632" width="11.42578125" style="8"/>
    <col min="5633" max="5633" width="10.7109375" style="8" bestFit="1" customWidth="1"/>
    <col min="5634" max="5634" width="7.5703125" style="8" bestFit="1" customWidth="1"/>
    <col min="5635" max="5636" width="13.42578125" style="8" bestFit="1" customWidth="1"/>
    <col min="5637" max="5637" width="3.7109375" style="8" customWidth="1"/>
    <col min="5638" max="5638" width="38.5703125" style="8" bestFit="1" customWidth="1"/>
    <col min="5639" max="5639" width="29.42578125" style="8" customWidth="1"/>
    <col min="5640" max="5640" width="11.42578125" style="8" customWidth="1"/>
    <col min="5641" max="5641" width="14.85546875" style="8" bestFit="1" customWidth="1"/>
    <col min="5642" max="5888" width="11.42578125" style="8"/>
    <col min="5889" max="5889" width="10.7109375" style="8" bestFit="1" customWidth="1"/>
    <col min="5890" max="5890" width="7.5703125" style="8" bestFit="1" customWidth="1"/>
    <col min="5891" max="5892" width="13.42578125" style="8" bestFit="1" customWidth="1"/>
    <col min="5893" max="5893" width="3.7109375" style="8" customWidth="1"/>
    <col min="5894" max="5894" width="38.5703125" style="8" bestFit="1" customWidth="1"/>
    <col min="5895" max="5895" width="29.42578125" style="8" customWidth="1"/>
    <col min="5896" max="5896" width="11.42578125" style="8" customWidth="1"/>
    <col min="5897" max="5897" width="14.85546875" style="8" bestFit="1" customWidth="1"/>
    <col min="5898" max="6144" width="11.42578125" style="8"/>
    <col min="6145" max="6145" width="10.7109375" style="8" bestFit="1" customWidth="1"/>
    <col min="6146" max="6146" width="7.5703125" style="8" bestFit="1" customWidth="1"/>
    <col min="6147" max="6148" width="13.42578125" style="8" bestFit="1" customWidth="1"/>
    <col min="6149" max="6149" width="3.7109375" style="8" customWidth="1"/>
    <col min="6150" max="6150" width="38.5703125" style="8" bestFit="1" customWidth="1"/>
    <col min="6151" max="6151" width="29.42578125" style="8" customWidth="1"/>
    <col min="6152" max="6152" width="11.42578125" style="8" customWidth="1"/>
    <col min="6153" max="6153" width="14.85546875" style="8" bestFit="1" customWidth="1"/>
    <col min="6154" max="6400" width="11.42578125" style="8"/>
    <col min="6401" max="6401" width="10.7109375" style="8" bestFit="1" customWidth="1"/>
    <col min="6402" max="6402" width="7.5703125" style="8" bestFit="1" customWidth="1"/>
    <col min="6403" max="6404" width="13.42578125" style="8" bestFit="1" customWidth="1"/>
    <col min="6405" max="6405" width="3.7109375" style="8" customWidth="1"/>
    <col min="6406" max="6406" width="38.5703125" style="8" bestFit="1" customWidth="1"/>
    <col min="6407" max="6407" width="29.42578125" style="8" customWidth="1"/>
    <col min="6408" max="6408" width="11.42578125" style="8" customWidth="1"/>
    <col min="6409" max="6409" width="14.85546875" style="8" bestFit="1" customWidth="1"/>
    <col min="6410" max="6656" width="11.42578125" style="8"/>
    <col min="6657" max="6657" width="10.7109375" style="8" bestFit="1" customWidth="1"/>
    <col min="6658" max="6658" width="7.5703125" style="8" bestFit="1" customWidth="1"/>
    <col min="6659" max="6660" width="13.42578125" style="8" bestFit="1" customWidth="1"/>
    <col min="6661" max="6661" width="3.7109375" style="8" customWidth="1"/>
    <col min="6662" max="6662" width="38.5703125" style="8" bestFit="1" customWidth="1"/>
    <col min="6663" max="6663" width="29.42578125" style="8" customWidth="1"/>
    <col min="6664" max="6664" width="11.42578125" style="8" customWidth="1"/>
    <col min="6665" max="6665" width="14.85546875" style="8" bestFit="1" customWidth="1"/>
    <col min="6666" max="6912" width="11.42578125" style="8"/>
    <col min="6913" max="6913" width="10.7109375" style="8" bestFit="1" customWidth="1"/>
    <col min="6914" max="6914" width="7.5703125" style="8" bestFit="1" customWidth="1"/>
    <col min="6915" max="6916" width="13.42578125" style="8" bestFit="1" customWidth="1"/>
    <col min="6917" max="6917" width="3.7109375" style="8" customWidth="1"/>
    <col min="6918" max="6918" width="38.5703125" style="8" bestFit="1" customWidth="1"/>
    <col min="6919" max="6919" width="29.42578125" style="8" customWidth="1"/>
    <col min="6920" max="6920" width="11.42578125" style="8" customWidth="1"/>
    <col min="6921" max="6921" width="14.85546875" style="8" bestFit="1" customWidth="1"/>
    <col min="6922" max="7168" width="11.42578125" style="8"/>
    <col min="7169" max="7169" width="10.7109375" style="8" bestFit="1" customWidth="1"/>
    <col min="7170" max="7170" width="7.5703125" style="8" bestFit="1" customWidth="1"/>
    <col min="7171" max="7172" width="13.42578125" style="8" bestFit="1" customWidth="1"/>
    <col min="7173" max="7173" width="3.7109375" style="8" customWidth="1"/>
    <col min="7174" max="7174" width="38.5703125" style="8" bestFit="1" customWidth="1"/>
    <col min="7175" max="7175" width="29.42578125" style="8" customWidth="1"/>
    <col min="7176" max="7176" width="11.42578125" style="8" customWidth="1"/>
    <col min="7177" max="7177" width="14.85546875" style="8" bestFit="1" customWidth="1"/>
    <col min="7178" max="7424" width="11.42578125" style="8"/>
    <col min="7425" max="7425" width="10.7109375" style="8" bestFit="1" customWidth="1"/>
    <col min="7426" max="7426" width="7.5703125" style="8" bestFit="1" customWidth="1"/>
    <col min="7427" max="7428" width="13.42578125" style="8" bestFit="1" customWidth="1"/>
    <col min="7429" max="7429" width="3.7109375" style="8" customWidth="1"/>
    <col min="7430" max="7430" width="38.5703125" style="8" bestFit="1" customWidth="1"/>
    <col min="7431" max="7431" width="29.42578125" style="8" customWidth="1"/>
    <col min="7432" max="7432" width="11.42578125" style="8" customWidth="1"/>
    <col min="7433" max="7433" width="14.85546875" style="8" bestFit="1" customWidth="1"/>
    <col min="7434" max="7680" width="11.42578125" style="8"/>
    <col min="7681" max="7681" width="10.7109375" style="8" bestFit="1" customWidth="1"/>
    <col min="7682" max="7682" width="7.5703125" style="8" bestFit="1" customWidth="1"/>
    <col min="7683" max="7684" width="13.42578125" style="8" bestFit="1" customWidth="1"/>
    <col min="7685" max="7685" width="3.7109375" style="8" customWidth="1"/>
    <col min="7686" max="7686" width="38.5703125" style="8" bestFit="1" customWidth="1"/>
    <col min="7687" max="7687" width="29.42578125" style="8" customWidth="1"/>
    <col min="7688" max="7688" width="11.42578125" style="8" customWidth="1"/>
    <col min="7689" max="7689" width="14.85546875" style="8" bestFit="1" customWidth="1"/>
    <col min="7690" max="7936" width="11.42578125" style="8"/>
    <col min="7937" max="7937" width="10.7109375" style="8" bestFit="1" customWidth="1"/>
    <col min="7938" max="7938" width="7.5703125" style="8" bestFit="1" customWidth="1"/>
    <col min="7939" max="7940" width="13.42578125" style="8" bestFit="1" customWidth="1"/>
    <col min="7941" max="7941" width="3.7109375" style="8" customWidth="1"/>
    <col min="7942" max="7942" width="38.5703125" style="8" bestFit="1" customWidth="1"/>
    <col min="7943" max="7943" width="29.42578125" style="8" customWidth="1"/>
    <col min="7944" max="7944" width="11.42578125" style="8" customWidth="1"/>
    <col min="7945" max="7945" width="14.85546875" style="8" bestFit="1" customWidth="1"/>
    <col min="7946" max="8192" width="11.42578125" style="8"/>
    <col min="8193" max="8193" width="10.7109375" style="8" bestFit="1" customWidth="1"/>
    <col min="8194" max="8194" width="7.5703125" style="8" bestFit="1" customWidth="1"/>
    <col min="8195" max="8196" width="13.42578125" style="8" bestFit="1" customWidth="1"/>
    <col min="8197" max="8197" width="3.7109375" style="8" customWidth="1"/>
    <col min="8198" max="8198" width="38.5703125" style="8" bestFit="1" customWidth="1"/>
    <col min="8199" max="8199" width="29.42578125" style="8" customWidth="1"/>
    <col min="8200" max="8200" width="11.42578125" style="8" customWidth="1"/>
    <col min="8201" max="8201" width="14.85546875" style="8" bestFit="1" customWidth="1"/>
    <col min="8202" max="8448" width="11.42578125" style="8"/>
    <col min="8449" max="8449" width="10.7109375" style="8" bestFit="1" customWidth="1"/>
    <col min="8450" max="8450" width="7.5703125" style="8" bestFit="1" customWidth="1"/>
    <col min="8451" max="8452" width="13.42578125" style="8" bestFit="1" customWidth="1"/>
    <col min="8453" max="8453" width="3.7109375" style="8" customWidth="1"/>
    <col min="8454" max="8454" width="38.5703125" style="8" bestFit="1" customWidth="1"/>
    <col min="8455" max="8455" width="29.42578125" style="8" customWidth="1"/>
    <col min="8456" max="8456" width="11.42578125" style="8" customWidth="1"/>
    <col min="8457" max="8457" width="14.85546875" style="8" bestFit="1" customWidth="1"/>
    <col min="8458" max="8704" width="11.42578125" style="8"/>
    <col min="8705" max="8705" width="10.7109375" style="8" bestFit="1" customWidth="1"/>
    <col min="8706" max="8706" width="7.5703125" style="8" bestFit="1" customWidth="1"/>
    <col min="8707" max="8708" width="13.42578125" style="8" bestFit="1" customWidth="1"/>
    <col min="8709" max="8709" width="3.7109375" style="8" customWidth="1"/>
    <col min="8710" max="8710" width="38.5703125" style="8" bestFit="1" customWidth="1"/>
    <col min="8711" max="8711" width="29.42578125" style="8" customWidth="1"/>
    <col min="8712" max="8712" width="11.42578125" style="8" customWidth="1"/>
    <col min="8713" max="8713" width="14.85546875" style="8" bestFit="1" customWidth="1"/>
    <col min="8714" max="8960" width="11.42578125" style="8"/>
    <col min="8961" max="8961" width="10.7109375" style="8" bestFit="1" customWidth="1"/>
    <col min="8962" max="8962" width="7.5703125" style="8" bestFit="1" customWidth="1"/>
    <col min="8963" max="8964" width="13.42578125" style="8" bestFit="1" customWidth="1"/>
    <col min="8965" max="8965" width="3.7109375" style="8" customWidth="1"/>
    <col min="8966" max="8966" width="38.5703125" style="8" bestFit="1" customWidth="1"/>
    <col min="8967" max="8967" width="29.42578125" style="8" customWidth="1"/>
    <col min="8968" max="8968" width="11.42578125" style="8" customWidth="1"/>
    <col min="8969" max="8969" width="14.85546875" style="8" bestFit="1" customWidth="1"/>
    <col min="8970" max="9216" width="11.42578125" style="8"/>
    <col min="9217" max="9217" width="10.7109375" style="8" bestFit="1" customWidth="1"/>
    <col min="9218" max="9218" width="7.5703125" style="8" bestFit="1" customWidth="1"/>
    <col min="9219" max="9220" width="13.42578125" style="8" bestFit="1" customWidth="1"/>
    <col min="9221" max="9221" width="3.7109375" style="8" customWidth="1"/>
    <col min="9222" max="9222" width="38.5703125" style="8" bestFit="1" customWidth="1"/>
    <col min="9223" max="9223" width="29.42578125" style="8" customWidth="1"/>
    <col min="9224" max="9224" width="11.42578125" style="8" customWidth="1"/>
    <col min="9225" max="9225" width="14.85546875" style="8" bestFit="1" customWidth="1"/>
    <col min="9226" max="9472" width="11.42578125" style="8"/>
    <col min="9473" max="9473" width="10.7109375" style="8" bestFit="1" customWidth="1"/>
    <col min="9474" max="9474" width="7.5703125" style="8" bestFit="1" customWidth="1"/>
    <col min="9475" max="9476" width="13.42578125" style="8" bestFit="1" customWidth="1"/>
    <col min="9477" max="9477" width="3.7109375" style="8" customWidth="1"/>
    <col min="9478" max="9478" width="38.5703125" style="8" bestFit="1" customWidth="1"/>
    <col min="9479" max="9479" width="29.42578125" style="8" customWidth="1"/>
    <col min="9480" max="9480" width="11.42578125" style="8" customWidth="1"/>
    <col min="9481" max="9481" width="14.85546875" style="8" bestFit="1" customWidth="1"/>
    <col min="9482" max="9728" width="11.42578125" style="8"/>
    <col min="9729" max="9729" width="10.7109375" style="8" bestFit="1" customWidth="1"/>
    <col min="9730" max="9730" width="7.5703125" style="8" bestFit="1" customWidth="1"/>
    <col min="9731" max="9732" width="13.42578125" style="8" bestFit="1" customWidth="1"/>
    <col min="9733" max="9733" width="3.7109375" style="8" customWidth="1"/>
    <col min="9734" max="9734" width="38.5703125" style="8" bestFit="1" customWidth="1"/>
    <col min="9735" max="9735" width="29.42578125" style="8" customWidth="1"/>
    <col min="9736" max="9736" width="11.42578125" style="8" customWidth="1"/>
    <col min="9737" max="9737" width="14.85546875" style="8" bestFit="1" customWidth="1"/>
    <col min="9738" max="9984" width="11.42578125" style="8"/>
    <col min="9985" max="9985" width="10.7109375" style="8" bestFit="1" customWidth="1"/>
    <col min="9986" max="9986" width="7.5703125" style="8" bestFit="1" customWidth="1"/>
    <col min="9987" max="9988" width="13.42578125" style="8" bestFit="1" customWidth="1"/>
    <col min="9989" max="9989" width="3.7109375" style="8" customWidth="1"/>
    <col min="9990" max="9990" width="38.5703125" style="8" bestFit="1" customWidth="1"/>
    <col min="9991" max="9991" width="29.42578125" style="8" customWidth="1"/>
    <col min="9992" max="9992" width="11.42578125" style="8" customWidth="1"/>
    <col min="9993" max="9993" width="14.85546875" style="8" bestFit="1" customWidth="1"/>
    <col min="9994" max="10240" width="11.42578125" style="8"/>
    <col min="10241" max="10241" width="10.7109375" style="8" bestFit="1" customWidth="1"/>
    <col min="10242" max="10242" width="7.5703125" style="8" bestFit="1" customWidth="1"/>
    <col min="10243" max="10244" width="13.42578125" style="8" bestFit="1" customWidth="1"/>
    <col min="10245" max="10245" width="3.7109375" style="8" customWidth="1"/>
    <col min="10246" max="10246" width="38.5703125" style="8" bestFit="1" customWidth="1"/>
    <col min="10247" max="10247" width="29.42578125" style="8" customWidth="1"/>
    <col min="10248" max="10248" width="11.42578125" style="8" customWidth="1"/>
    <col min="10249" max="10249" width="14.85546875" style="8" bestFit="1" customWidth="1"/>
    <col min="10250" max="10496" width="11.42578125" style="8"/>
    <col min="10497" max="10497" width="10.7109375" style="8" bestFit="1" customWidth="1"/>
    <col min="10498" max="10498" width="7.5703125" style="8" bestFit="1" customWidth="1"/>
    <col min="10499" max="10500" width="13.42578125" style="8" bestFit="1" customWidth="1"/>
    <col min="10501" max="10501" width="3.7109375" style="8" customWidth="1"/>
    <col min="10502" max="10502" width="38.5703125" style="8" bestFit="1" customWidth="1"/>
    <col min="10503" max="10503" width="29.42578125" style="8" customWidth="1"/>
    <col min="10504" max="10504" width="11.42578125" style="8" customWidth="1"/>
    <col min="10505" max="10505" width="14.85546875" style="8" bestFit="1" customWidth="1"/>
    <col min="10506" max="10752" width="11.42578125" style="8"/>
    <col min="10753" max="10753" width="10.7109375" style="8" bestFit="1" customWidth="1"/>
    <col min="10754" max="10754" width="7.5703125" style="8" bestFit="1" customWidth="1"/>
    <col min="10755" max="10756" width="13.42578125" style="8" bestFit="1" customWidth="1"/>
    <col min="10757" max="10757" width="3.7109375" style="8" customWidth="1"/>
    <col min="10758" max="10758" width="38.5703125" style="8" bestFit="1" customWidth="1"/>
    <col min="10759" max="10759" width="29.42578125" style="8" customWidth="1"/>
    <col min="10760" max="10760" width="11.42578125" style="8" customWidth="1"/>
    <col min="10761" max="10761" width="14.85546875" style="8" bestFit="1" customWidth="1"/>
    <col min="10762" max="11008" width="11.42578125" style="8"/>
    <col min="11009" max="11009" width="10.7109375" style="8" bestFit="1" customWidth="1"/>
    <col min="11010" max="11010" width="7.5703125" style="8" bestFit="1" customWidth="1"/>
    <col min="11011" max="11012" width="13.42578125" style="8" bestFit="1" customWidth="1"/>
    <col min="11013" max="11013" width="3.7109375" style="8" customWidth="1"/>
    <col min="11014" max="11014" width="38.5703125" style="8" bestFit="1" customWidth="1"/>
    <col min="11015" max="11015" width="29.42578125" style="8" customWidth="1"/>
    <col min="11016" max="11016" width="11.42578125" style="8" customWidth="1"/>
    <col min="11017" max="11017" width="14.85546875" style="8" bestFit="1" customWidth="1"/>
    <col min="11018" max="11264" width="11.42578125" style="8"/>
    <col min="11265" max="11265" width="10.7109375" style="8" bestFit="1" customWidth="1"/>
    <col min="11266" max="11266" width="7.5703125" style="8" bestFit="1" customWidth="1"/>
    <col min="11267" max="11268" width="13.42578125" style="8" bestFit="1" customWidth="1"/>
    <col min="11269" max="11269" width="3.7109375" style="8" customWidth="1"/>
    <col min="11270" max="11270" width="38.5703125" style="8" bestFit="1" customWidth="1"/>
    <col min="11271" max="11271" width="29.42578125" style="8" customWidth="1"/>
    <col min="11272" max="11272" width="11.42578125" style="8" customWidth="1"/>
    <col min="11273" max="11273" width="14.85546875" style="8" bestFit="1" customWidth="1"/>
    <col min="11274" max="11520" width="11.42578125" style="8"/>
    <col min="11521" max="11521" width="10.7109375" style="8" bestFit="1" customWidth="1"/>
    <col min="11522" max="11522" width="7.5703125" style="8" bestFit="1" customWidth="1"/>
    <col min="11523" max="11524" width="13.42578125" style="8" bestFit="1" customWidth="1"/>
    <col min="11525" max="11525" width="3.7109375" style="8" customWidth="1"/>
    <col min="11526" max="11526" width="38.5703125" style="8" bestFit="1" customWidth="1"/>
    <col min="11527" max="11527" width="29.42578125" style="8" customWidth="1"/>
    <col min="11528" max="11528" width="11.42578125" style="8" customWidth="1"/>
    <col min="11529" max="11529" width="14.85546875" style="8" bestFit="1" customWidth="1"/>
    <col min="11530" max="11776" width="11.42578125" style="8"/>
    <col min="11777" max="11777" width="10.7109375" style="8" bestFit="1" customWidth="1"/>
    <col min="11778" max="11778" width="7.5703125" style="8" bestFit="1" customWidth="1"/>
    <col min="11779" max="11780" width="13.42578125" style="8" bestFit="1" customWidth="1"/>
    <col min="11781" max="11781" width="3.7109375" style="8" customWidth="1"/>
    <col min="11782" max="11782" width="38.5703125" style="8" bestFit="1" customWidth="1"/>
    <col min="11783" max="11783" width="29.42578125" style="8" customWidth="1"/>
    <col min="11784" max="11784" width="11.42578125" style="8" customWidth="1"/>
    <col min="11785" max="11785" width="14.85546875" style="8" bestFit="1" customWidth="1"/>
    <col min="11786" max="12032" width="11.42578125" style="8"/>
    <col min="12033" max="12033" width="10.7109375" style="8" bestFit="1" customWidth="1"/>
    <col min="12034" max="12034" width="7.5703125" style="8" bestFit="1" customWidth="1"/>
    <col min="12035" max="12036" width="13.42578125" style="8" bestFit="1" customWidth="1"/>
    <col min="12037" max="12037" width="3.7109375" style="8" customWidth="1"/>
    <col min="12038" max="12038" width="38.5703125" style="8" bestFit="1" customWidth="1"/>
    <col min="12039" max="12039" width="29.42578125" style="8" customWidth="1"/>
    <col min="12040" max="12040" width="11.42578125" style="8" customWidth="1"/>
    <col min="12041" max="12041" width="14.85546875" style="8" bestFit="1" customWidth="1"/>
    <col min="12042" max="12288" width="11.42578125" style="8"/>
    <col min="12289" max="12289" width="10.7109375" style="8" bestFit="1" customWidth="1"/>
    <col min="12290" max="12290" width="7.5703125" style="8" bestFit="1" customWidth="1"/>
    <col min="12291" max="12292" width="13.42578125" style="8" bestFit="1" customWidth="1"/>
    <col min="12293" max="12293" width="3.7109375" style="8" customWidth="1"/>
    <col min="12294" max="12294" width="38.5703125" style="8" bestFit="1" customWidth="1"/>
    <col min="12295" max="12295" width="29.42578125" style="8" customWidth="1"/>
    <col min="12296" max="12296" width="11.42578125" style="8" customWidth="1"/>
    <col min="12297" max="12297" width="14.85546875" style="8" bestFit="1" customWidth="1"/>
    <col min="12298" max="12544" width="11.42578125" style="8"/>
    <col min="12545" max="12545" width="10.7109375" style="8" bestFit="1" customWidth="1"/>
    <col min="12546" max="12546" width="7.5703125" style="8" bestFit="1" customWidth="1"/>
    <col min="12547" max="12548" width="13.42578125" style="8" bestFit="1" customWidth="1"/>
    <col min="12549" max="12549" width="3.7109375" style="8" customWidth="1"/>
    <col min="12550" max="12550" width="38.5703125" style="8" bestFit="1" customWidth="1"/>
    <col min="12551" max="12551" width="29.42578125" style="8" customWidth="1"/>
    <col min="12552" max="12552" width="11.42578125" style="8" customWidth="1"/>
    <col min="12553" max="12553" width="14.85546875" style="8" bestFit="1" customWidth="1"/>
    <col min="12554" max="12800" width="11.42578125" style="8"/>
    <col min="12801" max="12801" width="10.7109375" style="8" bestFit="1" customWidth="1"/>
    <col min="12802" max="12802" width="7.5703125" style="8" bestFit="1" customWidth="1"/>
    <col min="12803" max="12804" width="13.42578125" style="8" bestFit="1" customWidth="1"/>
    <col min="12805" max="12805" width="3.7109375" style="8" customWidth="1"/>
    <col min="12806" max="12806" width="38.5703125" style="8" bestFit="1" customWidth="1"/>
    <col min="12807" max="12807" width="29.42578125" style="8" customWidth="1"/>
    <col min="12808" max="12808" width="11.42578125" style="8" customWidth="1"/>
    <col min="12809" max="12809" width="14.85546875" style="8" bestFit="1" customWidth="1"/>
    <col min="12810" max="13056" width="11.42578125" style="8"/>
    <col min="13057" max="13057" width="10.7109375" style="8" bestFit="1" customWidth="1"/>
    <col min="13058" max="13058" width="7.5703125" style="8" bestFit="1" customWidth="1"/>
    <col min="13059" max="13060" width="13.42578125" style="8" bestFit="1" customWidth="1"/>
    <col min="13061" max="13061" width="3.7109375" style="8" customWidth="1"/>
    <col min="13062" max="13062" width="38.5703125" style="8" bestFit="1" customWidth="1"/>
    <col min="13063" max="13063" width="29.42578125" style="8" customWidth="1"/>
    <col min="13064" max="13064" width="11.42578125" style="8" customWidth="1"/>
    <col min="13065" max="13065" width="14.85546875" style="8" bestFit="1" customWidth="1"/>
    <col min="13066" max="13312" width="11.42578125" style="8"/>
    <col min="13313" max="13313" width="10.7109375" style="8" bestFit="1" customWidth="1"/>
    <col min="13314" max="13314" width="7.5703125" style="8" bestFit="1" customWidth="1"/>
    <col min="13315" max="13316" width="13.42578125" style="8" bestFit="1" customWidth="1"/>
    <col min="13317" max="13317" width="3.7109375" style="8" customWidth="1"/>
    <col min="13318" max="13318" width="38.5703125" style="8" bestFit="1" customWidth="1"/>
    <col min="13319" max="13319" width="29.42578125" style="8" customWidth="1"/>
    <col min="13320" max="13320" width="11.42578125" style="8" customWidth="1"/>
    <col min="13321" max="13321" width="14.85546875" style="8" bestFit="1" customWidth="1"/>
    <col min="13322" max="13568" width="11.42578125" style="8"/>
    <col min="13569" max="13569" width="10.7109375" style="8" bestFit="1" customWidth="1"/>
    <col min="13570" max="13570" width="7.5703125" style="8" bestFit="1" customWidth="1"/>
    <col min="13571" max="13572" width="13.42578125" style="8" bestFit="1" customWidth="1"/>
    <col min="13573" max="13573" width="3.7109375" style="8" customWidth="1"/>
    <col min="13574" max="13574" width="38.5703125" style="8" bestFit="1" customWidth="1"/>
    <col min="13575" max="13575" width="29.42578125" style="8" customWidth="1"/>
    <col min="13576" max="13576" width="11.42578125" style="8" customWidth="1"/>
    <col min="13577" max="13577" width="14.85546875" style="8" bestFit="1" customWidth="1"/>
    <col min="13578" max="13824" width="11.42578125" style="8"/>
    <col min="13825" max="13825" width="10.7109375" style="8" bestFit="1" customWidth="1"/>
    <col min="13826" max="13826" width="7.5703125" style="8" bestFit="1" customWidth="1"/>
    <col min="13827" max="13828" width="13.42578125" style="8" bestFit="1" customWidth="1"/>
    <col min="13829" max="13829" width="3.7109375" style="8" customWidth="1"/>
    <col min="13830" max="13830" width="38.5703125" style="8" bestFit="1" customWidth="1"/>
    <col min="13831" max="13831" width="29.42578125" style="8" customWidth="1"/>
    <col min="13832" max="13832" width="11.42578125" style="8" customWidth="1"/>
    <col min="13833" max="13833" width="14.85546875" style="8" bestFit="1" customWidth="1"/>
    <col min="13834" max="14080" width="11.42578125" style="8"/>
    <col min="14081" max="14081" width="10.7109375" style="8" bestFit="1" customWidth="1"/>
    <col min="14082" max="14082" width="7.5703125" style="8" bestFit="1" customWidth="1"/>
    <col min="14083" max="14084" width="13.42578125" style="8" bestFit="1" customWidth="1"/>
    <col min="14085" max="14085" width="3.7109375" style="8" customWidth="1"/>
    <col min="14086" max="14086" width="38.5703125" style="8" bestFit="1" customWidth="1"/>
    <col min="14087" max="14087" width="29.42578125" style="8" customWidth="1"/>
    <col min="14088" max="14088" width="11.42578125" style="8" customWidth="1"/>
    <col min="14089" max="14089" width="14.85546875" style="8" bestFit="1" customWidth="1"/>
    <col min="14090" max="14336" width="11.42578125" style="8"/>
    <col min="14337" max="14337" width="10.7109375" style="8" bestFit="1" customWidth="1"/>
    <col min="14338" max="14338" width="7.5703125" style="8" bestFit="1" customWidth="1"/>
    <col min="14339" max="14340" width="13.42578125" style="8" bestFit="1" customWidth="1"/>
    <col min="14341" max="14341" width="3.7109375" style="8" customWidth="1"/>
    <col min="14342" max="14342" width="38.5703125" style="8" bestFit="1" customWidth="1"/>
    <col min="14343" max="14343" width="29.42578125" style="8" customWidth="1"/>
    <col min="14344" max="14344" width="11.42578125" style="8" customWidth="1"/>
    <col min="14345" max="14345" width="14.85546875" style="8" bestFit="1" customWidth="1"/>
    <col min="14346" max="14592" width="11.42578125" style="8"/>
    <col min="14593" max="14593" width="10.7109375" style="8" bestFit="1" customWidth="1"/>
    <col min="14594" max="14594" width="7.5703125" style="8" bestFit="1" customWidth="1"/>
    <col min="14595" max="14596" width="13.42578125" style="8" bestFit="1" customWidth="1"/>
    <col min="14597" max="14597" width="3.7109375" style="8" customWidth="1"/>
    <col min="14598" max="14598" width="38.5703125" style="8" bestFit="1" customWidth="1"/>
    <col min="14599" max="14599" width="29.42578125" style="8" customWidth="1"/>
    <col min="14600" max="14600" width="11.42578125" style="8" customWidth="1"/>
    <col min="14601" max="14601" width="14.85546875" style="8" bestFit="1" customWidth="1"/>
    <col min="14602" max="14848" width="11.42578125" style="8"/>
    <col min="14849" max="14849" width="10.7109375" style="8" bestFit="1" customWidth="1"/>
    <col min="14850" max="14850" width="7.5703125" style="8" bestFit="1" customWidth="1"/>
    <col min="14851" max="14852" width="13.42578125" style="8" bestFit="1" customWidth="1"/>
    <col min="14853" max="14853" width="3.7109375" style="8" customWidth="1"/>
    <col min="14854" max="14854" width="38.5703125" style="8" bestFit="1" customWidth="1"/>
    <col min="14855" max="14855" width="29.42578125" style="8" customWidth="1"/>
    <col min="14856" max="14856" width="11.42578125" style="8" customWidth="1"/>
    <col min="14857" max="14857" width="14.85546875" style="8" bestFit="1" customWidth="1"/>
    <col min="14858" max="15104" width="11.42578125" style="8"/>
    <col min="15105" max="15105" width="10.7109375" style="8" bestFit="1" customWidth="1"/>
    <col min="15106" max="15106" width="7.5703125" style="8" bestFit="1" customWidth="1"/>
    <col min="15107" max="15108" width="13.42578125" style="8" bestFit="1" customWidth="1"/>
    <col min="15109" max="15109" width="3.7109375" style="8" customWidth="1"/>
    <col min="15110" max="15110" width="38.5703125" style="8" bestFit="1" customWidth="1"/>
    <col min="15111" max="15111" width="29.42578125" style="8" customWidth="1"/>
    <col min="15112" max="15112" width="11.42578125" style="8" customWidth="1"/>
    <col min="15113" max="15113" width="14.85546875" style="8" bestFit="1" customWidth="1"/>
    <col min="15114" max="15360" width="11.42578125" style="8"/>
    <col min="15361" max="15361" width="10.7109375" style="8" bestFit="1" customWidth="1"/>
    <col min="15362" max="15362" width="7.5703125" style="8" bestFit="1" customWidth="1"/>
    <col min="15363" max="15364" width="13.42578125" style="8" bestFit="1" customWidth="1"/>
    <col min="15365" max="15365" width="3.7109375" style="8" customWidth="1"/>
    <col min="15366" max="15366" width="38.5703125" style="8" bestFit="1" customWidth="1"/>
    <col min="15367" max="15367" width="29.42578125" style="8" customWidth="1"/>
    <col min="15368" max="15368" width="11.42578125" style="8" customWidth="1"/>
    <col min="15369" max="15369" width="14.85546875" style="8" bestFit="1" customWidth="1"/>
    <col min="15370" max="15616" width="11.42578125" style="8"/>
    <col min="15617" max="15617" width="10.7109375" style="8" bestFit="1" customWidth="1"/>
    <col min="15618" max="15618" width="7.5703125" style="8" bestFit="1" customWidth="1"/>
    <col min="15619" max="15620" width="13.42578125" style="8" bestFit="1" customWidth="1"/>
    <col min="15621" max="15621" width="3.7109375" style="8" customWidth="1"/>
    <col min="15622" max="15622" width="38.5703125" style="8" bestFit="1" customWidth="1"/>
    <col min="15623" max="15623" width="29.42578125" style="8" customWidth="1"/>
    <col min="15624" max="15624" width="11.42578125" style="8" customWidth="1"/>
    <col min="15625" max="15625" width="14.85546875" style="8" bestFit="1" customWidth="1"/>
    <col min="15626" max="15872" width="11.42578125" style="8"/>
    <col min="15873" max="15873" width="10.7109375" style="8" bestFit="1" customWidth="1"/>
    <col min="15874" max="15874" width="7.5703125" style="8" bestFit="1" customWidth="1"/>
    <col min="15875" max="15876" width="13.42578125" style="8" bestFit="1" customWidth="1"/>
    <col min="15877" max="15877" width="3.7109375" style="8" customWidth="1"/>
    <col min="15878" max="15878" width="38.5703125" style="8" bestFit="1" customWidth="1"/>
    <col min="15879" max="15879" width="29.42578125" style="8" customWidth="1"/>
    <col min="15880" max="15880" width="11.42578125" style="8" customWidth="1"/>
    <col min="15881" max="15881" width="14.85546875" style="8" bestFit="1" customWidth="1"/>
    <col min="15882" max="16128" width="11.42578125" style="8"/>
    <col min="16129" max="16129" width="10.7109375" style="8" bestFit="1" customWidth="1"/>
    <col min="16130" max="16130" width="7.5703125" style="8" bestFit="1" customWidth="1"/>
    <col min="16131" max="16132" width="13.42578125" style="8" bestFit="1" customWidth="1"/>
    <col min="16133" max="16133" width="3.7109375" style="8" customWidth="1"/>
    <col min="16134" max="16134" width="38.5703125" style="8" bestFit="1" customWidth="1"/>
    <col min="16135" max="16135" width="29.42578125" style="8" customWidth="1"/>
    <col min="16136" max="16136" width="11.42578125" style="8" customWidth="1"/>
    <col min="16137" max="16137" width="14.85546875" style="8" bestFit="1" customWidth="1"/>
    <col min="16138" max="16384" width="11.42578125" style="8"/>
  </cols>
  <sheetData>
    <row r="1" spans="1:13" x14ac:dyDescent="0.2">
      <c r="A1" s="29" t="s">
        <v>0</v>
      </c>
      <c r="B1" s="29" t="s">
        <v>7</v>
      </c>
      <c r="C1" s="29" t="s">
        <v>8</v>
      </c>
      <c r="D1" s="29" t="s">
        <v>1</v>
      </c>
      <c r="F1" s="12" t="s">
        <v>9</v>
      </c>
      <c r="G1" s="9"/>
    </row>
    <row r="2" spans="1:13" x14ac:dyDescent="0.2">
      <c r="A2" s="24">
        <v>42005</v>
      </c>
      <c r="B2" s="9">
        <v>31</v>
      </c>
      <c r="C2" s="10">
        <v>315704</v>
      </c>
      <c r="D2" s="10">
        <v>1283184</v>
      </c>
      <c r="F2" s="9" t="s">
        <v>10</v>
      </c>
      <c r="G2" s="22">
        <f>CORREL(C2:C31,D2:D31)</f>
        <v>0.80080996925564241</v>
      </c>
      <c r="K2"/>
      <c r="L2"/>
      <c r="M2"/>
    </row>
    <row r="3" spans="1:13" x14ac:dyDescent="0.2">
      <c r="A3" s="24">
        <v>42036</v>
      </c>
      <c r="B3" s="9">
        <v>34</v>
      </c>
      <c r="C3" s="10">
        <v>113297</v>
      </c>
      <c r="D3" s="10">
        <v>1082305</v>
      </c>
      <c r="F3" s="9" t="s">
        <v>11</v>
      </c>
      <c r="G3" s="9">
        <f>RSQ(C2:C31,D2:D31)</f>
        <v>0.64129660685922263</v>
      </c>
      <c r="I3" s="11"/>
      <c r="K3"/>
      <c r="L3"/>
      <c r="M3"/>
    </row>
    <row r="4" spans="1:13" x14ac:dyDescent="0.2">
      <c r="A4" s="24">
        <v>42064</v>
      </c>
      <c r="B4" s="9">
        <v>45</v>
      </c>
      <c r="C4" s="10">
        <v>58303</v>
      </c>
      <c r="D4" s="10">
        <v>994086</v>
      </c>
      <c r="F4" s="9"/>
      <c r="G4" s="14"/>
      <c r="K4"/>
      <c r="L4"/>
      <c r="M4"/>
    </row>
    <row r="5" spans="1:13" x14ac:dyDescent="0.2">
      <c r="A5" s="24">
        <v>42095</v>
      </c>
      <c r="B5" s="9">
        <v>45</v>
      </c>
      <c r="C5" s="10">
        <v>153651</v>
      </c>
      <c r="D5" s="10">
        <v>1155948</v>
      </c>
    </row>
    <row r="6" spans="1:13" x14ac:dyDescent="0.2">
      <c r="A6" s="24">
        <v>42125</v>
      </c>
      <c r="B6" s="9">
        <v>47</v>
      </c>
      <c r="C6" s="10">
        <v>113297</v>
      </c>
      <c r="D6" s="10">
        <v>1133963</v>
      </c>
      <c r="F6" s="12"/>
    </row>
    <row r="7" spans="1:13" x14ac:dyDescent="0.2">
      <c r="A7" s="24">
        <v>42156</v>
      </c>
      <c r="B7" s="9">
        <v>52</v>
      </c>
      <c r="C7" s="10">
        <v>240597</v>
      </c>
      <c r="D7" s="10">
        <v>1502140</v>
      </c>
      <c r="F7" s="13"/>
      <c r="G7" s="13"/>
    </row>
    <row r="8" spans="1:13" x14ac:dyDescent="0.2">
      <c r="A8" s="24">
        <v>42186</v>
      </c>
      <c r="B8" s="9">
        <v>57</v>
      </c>
      <c r="C8" s="10">
        <v>113322</v>
      </c>
      <c r="D8" s="10">
        <v>1146718</v>
      </c>
      <c r="F8" s="14"/>
      <c r="G8" s="9"/>
      <c r="I8" s="15"/>
    </row>
    <row r="9" spans="1:13" x14ac:dyDescent="0.2">
      <c r="A9" s="24">
        <v>42217</v>
      </c>
      <c r="B9" s="9">
        <v>57</v>
      </c>
      <c r="C9" s="10">
        <v>256891</v>
      </c>
      <c r="D9" s="10">
        <v>1712185</v>
      </c>
    </row>
    <row r="10" spans="1:13" x14ac:dyDescent="0.2">
      <c r="A10" s="24">
        <v>42248</v>
      </c>
      <c r="B10" s="9">
        <v>57</v>
      </c>
      <c r="C10" s="10">
        <v>95984</v>
      </c>
      <c r="D10" s="10">
        <v>1090961</v>
      </c>
    </row>
    <row r="11" spans="1:13" x14ac:dyDescent="0.2">
      <c r="A11" s="24">
        <v>42278</v>
      </c>
      <c r="B11" s="9">
        <v>64</v>
      </c>
      <c r="C11" s="10">
        <v>102986</v>
      </c>
      <c r="D11" s="10">
        <v>1131697</v>
      </c>
    </row>
    <row r="12" spans="1:13" x14ac:dyDescent="0.2">
      <c r="A12" s="24">
        <v>42309</v>
      </c>
      <c r="B12" s="9">
        <v>71</v>
      </c>
      <c r="C12" s="10">
        <v>114825</v>
      </c>
      <c r="D12" s="10">
        <v>1174979</v>
      </c>
    </row>
    <row r="13" spans="1:13" x14ac:dyDescent="0.2">
      <c r="A13" s="24">
        <v>42339</v>
      </c>
      <c r="B13" s="9">
        <v>83</v>
      </c>
      <c r="C13" s="10">
        <v>312649</v>
      </c>
      <c r="D13" s="10">
        <v>2265940</v>
      </c>
    </row>
    <row r="14" spans="1:13" x14ac:dyDescent="0.2">
      <c r="A14" s="24">
        <v>42370</v>
      </c>
      <c r="B14" s="9">
        <v>80</v>
      </c>
      <c r="C14" s="10">
        <v>102349</v>
      </c>
      <c r="D14" s="10">
        <v>1063846</v>
      </c>
    </row>
    <row r="15" spans="1:13" x14ac:dyDescent="0.2">
      <c r="A15" s="24">
        <v>42401</v>
      </c>
      <c r="B15" s="9">
        <v>83</v>
      </c>
      <c r="C15" s="10">
        <v>81345</v>
      </c>
      <c r="D15" s="10">
        <v>821085</v>
      </c>
    </row>
    <row r="16" spans="1:13" x14ac:dyDescent="0.2">
      <c r="A16" s="24">
        <v>42430</v>
      </c>
      <c r="B16" s="9">
        <v>92</v>
      </c>
      <c r="C16" s="10">
        <v>127809</v>
      </c>
      <c r="D16" s="10">
        <v>1146337</v>
      </c>
    </row>
    <row r="17" spans="1:9" x14ac:dyDescent="0.2">
      <c r="A17" s="24">
        <v>42461</v>
      </c>
      <c r="B17" s="9">
        <v>92</v>
      </c>
      <c r="C17" s="10">
        <v>57285</v>
      </c>
      <c r="D17" s="10">
        <v>987593</v>
      </c>
    </row>
    <row r="18" spans="1:9" x14ac:dyDescent="0.2">
      <c r="A18" s="24">
        <v>42491</v>
      </c>
      <c r="B18" s="9">
        <v>95</v>
      </c>
      <c r="C18" s="10">
        <v>153524</v>
      </c>
      <c r="D18" s="10">
        <v>1190255</v>
      </c>
    </row>
    <row r="19" spans="1:9" x14ac:dyDescent="0.2">
      <c r="A19" s="24">
        <v>42522</v>
      </c>
      <c r="B19" s="9">
        <v>97</v>
      </c>
      <c r="C19" s="10">
        <v>139521</v>
      </c>
      <c r="D19" s="10">
        <v>1401064</v>
      </c>
    </row>
    <row r="20" spans="1:9" x14ac:dyDescent="0.2">
      <c r="A20" s="24">
        <v>42552</v>
      </c>
      <c r="B20" s="9">
        <v>104</v>
      </c>
      <c r="C20" s="10">
        <v>115207</v>
      </c>
      <c r="D20" s="10">
        <v>1172433</v>
      </c>
    </row>
    <row r="21" spans="1:9" x14ac:dyDescent="0.2">
      <c r="A21" s="24">
        <v>42583</v>
      </c>
      <c r="B21" s="9">
        <v>107</v>
      </c>
      <c r="C21" s="10">
        <v>141047</v>
      </c>
      <c r="D21" s="10">
        <v>1286367</v>
      </c>
    </row>
    <row r="22" spans="1:9" x14ac:dyDescent="0.2">
      <c r="A22" s="24">
        <v>42614</v>
      </c>
      <c r="B22" s="9">
        <v>111</v>
      </c>
      <c r="C22" s="10">
        <v>168036</v>
      </c>
      <c r="D22" s="10">
        <v>1598888</v>
      </c>
    </row>
    <row r="23" spans="1:9" x14ac:dyDescent="0.2">
      <c r="A23" s="24">
        <v>42644</v>
      </c>
      <c r="B23" s="9">
        <v>115</v>
      </c>
      <c r="C23" s="10">
        <v>128446</v>
      </c>
      <c r="D23" s="10">
        <v>1463950</v>
      </c>
    </row>
    <row r="24" spans="1:9" x14ac:dyDescent="0.2">
      <c r="A24" s="24">
        <v>42675</v>
      </c>
      <c r="B24" s="9">
        <v>116</v>
      </c>
      <c r="C24" s="10">
        <v>73007</v>
      </c>
      <c r="D24" s="10">
        <v>1023747</v>
      </c>
    </row>
    <row r="25" spans="1:9" x14ac:dyDescent="0.2">
      <c r="A25" s="24">
        <v>42705</v>
      </c>
      <c r="B25" s="9">
        <v>121</v>
      </c>
      <c r="C25" s="10">
        <v>113348</v>
      </c>
      <c r="D25" s="10">
        <v>1140099</v>
      </c>
    </row>
    <row r="26" spans="1:9" x14ac:dyDescent="0.2">
      <c r="A26" s="24">
        <v>42736</v>
      </c>
      <c r="B26" s="9">
        <v>123</v>
      </c>
      <c r="C26" s="10">
        <v>115588</v>
      </c>
      <c r="D26" s="10">
        <f t="array" ref="D26:D31">TREND(D2:D25,C2:C25,C26:C31)</f>
        <v>1163213.9723106381</v>
      </c>
    </row>
    <row r="27" spans="1:9" x14ac:dyDescent="0.2">
      <c r="A27" s="24">
        <v>42767</v>
      </c>
      <c r="B27" s="9">
        <v>127</v>
      </c>
      <c r="C27" s="10">
        <v>153651</v>
      </c>
      <c r="D27" s="10">
        <v>1289571.9842665645</v>
      </c>
      <c r="G27" s="16"/>
    </row>
    <row r="28" spans="1:9" x14ac:dyDescent="0.2">
      <c r="A28" s="24">
        <v>42795</v>
      </c>
      <c r="B28" s="9">
        <v>153</v>
      </c>
      <c r="C28" s="10">
        <v>185349</v>
      </c>
      <c r="D28" s="10">
        <v>1394800.0604292145</v>
      </c>
      <c r="F28" s="17"/>
      <c r="G28" s="16"/>
    </row>
    <row r="29" spans="1:9" x14ac:dyDescent="0.2">
      <c r="A29" s="24">
        <v>42826</v>
      </c>
      <c r="B29" s="9">
        <v>153</v>
      </c>
      <c r="C29" s="10">
        <v>71288</v>
      </c>
      <c r="D29" s="10">
        <v>1016150.9470722824</v>
      </c>
      <c r="F29" s="17"/>
      <c r="G29" s="16"/>
      <c r="I29" s="18"/>
    </row>
    <row r="30" spans="1:9" x14ac:dyDescent="0.2">
      <c r="A30" s="24">
        <v>42856</v>
      </c>
      <c r="B30" s="9">
        <v>159</v>
      </c>
      <c r="C30" s="10">
        <v>159125</v>
      </c>
      <c r="D30" s="10">
        <v>1307744.0610194937</v>
      </c>
      <c r="F30" s="17"/>
      <c r="G30" s="16"/>
    </row>
    <row r="31" spans="1:9" x14ac:dyDescent="0.2">
      <c r="A31" s="24">
        <v>42887</v>
      </c>
      <c r="B31" s="8">
        <v>172</v>
      </c>
      <c r="C31" s="10">
        <v>141205</v>
      </c>
      <c r="D31" s="10">
        <v>1248254.9095009533</v>
      </c>
      <c r="G31" s="16"/>
    </row>
  </sheetData>
  <pageMargins left="0.78740157499999996" right="0.78740157499999996" top="0.984251969" bottom="0.984251969" header="0.4921259845" footer="0.4921259845"/>
  <pageSetup paperSize="9" orientation="portrait" horizontalDpi="0" verticalDpi="0" copies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="92" zoomScaleNormal="92" workbookViewId="0">
      <selection activeCell="A2" sqref="A2"/>
    </sheetView>
  </sheetViews>
  <sheetFormatPr baseColWidth="10" defaultRowHeight="12.75" x14ac:dyDescent="0.2"/>
  <cols>
    <col min="1" max="1" width="10.7109375" style="4" bestFit="1" customWidth="1"/>
    <col min="2" max="2" width="13.42578125" style="4" bestFit="1" customWidth="1"/>
    <col min="3" max="3" width="13.7109375" style="4" bestFit="1" customWidth="1"/>
    <col min="4" max="4" width="21.140625" style="4" customWidth="1"/>
    <col min="5" max="5" width="13.5703125" style="4" customWidth="1"/>
    <col min="6" max="6" width="14.85546875" style="4" customWidth="1"/>
    <col min="7" max="7" width="17.42578125" style="4" bestFit="1" customWidth="1"/>
    <col min="8" max="8" width="18.7109375" style="4" customWidth="1"/>
    <col min="9" max="9" width="21" style="4" customWidth="1"/>
    <col min="10" max="12" width="11.42578125" style="4"/>
    <col min="13" max="13" width="12.85546875" style="4" bestFit="1" customWidth="1"/>
    <col min="14" max="16384" width="11.42578125" style="4"/>
  </cols>
  <sheetData>
    <row r="1" spans="1:13" ht="38.25" x14ac:dyDescent="0.2">
      <c r="A1" s="32" t="s">
        <v>0</v>
      </c>
      <c r="B1" s="32" t="s">
        <v>1</v>
      </c>
      <c r="C1" s="35" t="s">
        <v>16</v>
      </c>
      <c r="D1" s="35" t="s">
        <v>17</v>
      </c>
      <c r="E1" s="35" t="s">
        <v>14</v>
      </c>
      <c r="F1" s="35" t="s">
        <v>12</v>
      </c>
      <c r="G1" s="32" t="s">
        <v>6</v>
      </c>
      <c r="H1" s="36" t="s">
        <v>13</v>
      </c>
      <c r="I1" s="35" t="s">
        <v>15</v>
      </c>
    </row>
    <row r="2" spans="1:13" x14ac:dyDescent="0.2">
      <c r="A2" s="27">
        <v>42005</v>
      </c>
      <c r="B2" s="6">
        <v>916910</v>
      </c>
      <c r="C2" s="21" t="e">
        <f>NA()</f>
        <v>#N/A</v>
      </c>
      <c r="D2" s="21"/>
      <c r="E2" s="21"/>
      <c r="F2" s="21"/>
      <c r="G2" s="26">
        <v>0.3</v>
      </c>
      <c r="H2" s="25">
        <f>CORREL(B2:B24,B3:B25)</f>
        <v>0.96770271120244244</v>
      </c>
      <c r="I2" s="25">
        <f>CORREL(C3:C24,C4:C25)</f>
        <v>0.2964628687284741</v>
      </c>
    </row>
    <row r="3" spans="1:13" x14ac:dyDescent="0.2">
      <c r="A3" s="27">
        <v>42036</v>
      </c>
      <c r="B3" s="6">
        <v>918920</v>
      </c>
      <c r="C3" s="21">
        <f>B3-B2</f>
        <v>2010</v>
      </c>
      <c r="D3" s="21" t="e">
        <f>NA()</f>
        <v>#N/A</v>
      </c>
      <c r="E3" s="21"/>
      <c r="F3" s="21"/>
      <c r="G3" s="25"/>
      <c r="H3" s="25"/>
      <c r="I3" s="25"/>
    </row>
    <row r="4" spans="1:13" x14ac:dyDescent="0.2">
      <c r="A4" s="27">
        <v>42064</v>
      </c>
      <c r="B4" s="6">
        <v>923900</v>
      </c>
      <c r="C4" s="21">
        <f>B4-B3</f>
        <v>4980</v>
      </c>
      <c r="D4" s="21">
        <f>C3</f>
        <v>2010</v>
      </c>
      <c r="E4" s="21">
        <f>B3+D4</f>
        <v>920930</v>
      </c>
      <c r="F4" s="21">
        <f t="shared" ref="F4:F25" si="0">AVERAGE($D$4:$D$25)</f>
        <v>58793.506469645261</v>
      </c>
      <c r="G4" s="25"/>
      <c r="H4" s="25"/>
      <c r="I4" s="25"/>
    </row>
    <row r="5" spans="1:13" x14ac:dyDescent="0.2">
      <c r="A5" s="27">
        <v>42095</v>
      </c>
      <c r="B5" s="6">
        <v>938900</v>
      </c>
      <c r="C5" s="21">
        <f t="shared" ref="C5:C25" si="1">B5-B4</f>
        <v>15000</v>
      </c>
      <c r="D5" s="21">
        <f>$G$2*C5+(1-$G$2)*D4</f>
        <v>5907</v>
      </c>
      <c r="E5" s="21">
        <f>B4+D5</f>
        <v>929807</v>
      </c>
      <c r="F5" s="21">
        <f t="shared" si="0"/>
        <v>58793.506469645261</v>
      </c>
      <c r="G5" s="25"/>
      <c r="H5" s="25"/>
      <c r="I5" s="25"/>
      <c r="M5" s="5"/>
    </row>
    <row r="6" spans="1:13" x14ac:dyDescent="0.2">
      <c r="A6" s="27">
        <v>42125</v>
      </c>
      <c r="B6" s="6">
        <v>943800</v>
      </c>
      <c r="C6" s="21">
        <f t="shared" si="1"/>
        <v>4900</v>
      </c>
      <c r="D6" s="21">
        <f t="shared" ref="D6:D25" si="2">$G$2*C6+(1-$G$2)*D5</f>
        <v>5604.9</v>
      </c>
      <c r="E6" s="21">
        <f t="shared" ref="E6:E25" si="3">B5+D6</f>
        <v>944504.9</v>
      </c>
      <c r="F6" s="21">
        <f t="shared" si="0"/>
        <v>58793.506469645261</v>
      </c>
      <c r="G6" s="25"/>
      <c r="H6" s="25"/>
      <c r="I6" s="25"/>
      <c r="M6" s="5"/>
    </row>
    <row r="7" spans="1:13" x14ac:dyDescent="0.2">
      <c r="A7" s="27">
        <v>42156</v>
      </c>
      <c r="B7" s="6">
        <v>789200</v>
      </c>
      <c r="C7" s="21">
        <f t="shared" si="1"/>
        <v>-154600</v>
      </c>
      <c r="D7" s="21">
        <f t="shared" si="2"/>
        <v>-42456.57</v>
      </c>
      <c r="E7" s="21">
        <f t="shared" si="3"/>
        <v>901343.43</v>
      </c>
      <c r="F7" s="21">
        <f t="shared" si="0"/>
        <v>58793.506469645261</v>
      </c>
      <c r="G7" s="25"/>
      <c r="H7" s="25"/>
      <c r="I7" s="25"/>
      <c r="M7" s="5"/>
    </row>
    <row r="8" spans="1:13" x14ac:dyDescent="0.2">
      <c r="A8" s="27">
        <v>42186</v>
      </c>
      <c r="B8" s="6">
        <v>723400</v>
      </c>
      <c r="C8" s="21">
        <f t="shared" si="1"/>
        <v>-65800</v>
      </c>
      <c r="D8" s="21">
        <f t="shared" si="2"/>
        <v>-49459.599000000002</v>
      </c>
      <c r="E8" s="21">
        <f t="shared" si="3"/>
        <v>739740.40099999995</v>
      </c>
      <c r="F8" s="21">
        <f t="shared" si="0"/>
        <v>58793.506469645261</v>
      </c>
      <c r="G8" s="25"/>
      <c r="H8" s="25"/>
      <c r="I8" s="25"/>
      <c r="M8" s="5"/>
    </row>
    <row r="9" spans="1:13" x14ac:dyDescent="0.2">
      <c r="A9" s="27">
        <v>42217</v>
      </c>
      <c r="B9" s="6">
        <v>699012</v>
      </c>
      <c r="C9" s="21">
        <f t="shared" si="1"/>
        <v>-24388</v>
      </c>
      <c r="D9" s="21">
        <f t="shared" si="2"/>
        <v>-41938.119299999998</v>
      </c>
      <c r="E9" s="21">
        <f t="shared" si="3"/>
        <v>681461.88069999998</v>
      </c>
      <c r="F9" s="21">
        <f t="shared" si="0"/>
        <v>58793.506469645261</v>
      </c>
      <c r="G9" s="25"/>
      <c r="H9" s="25"/>
      <c r="I9" s="25"/>
      <c r="M9" s="5"/>
    </row>
    <row r="10" spans="1:13" x14ac:dyDescent="0.2">
      <c r="A10" s="27">
        <v>42248</v>
      </c>
      <c r="B10" s="6">
        <v>980234</v>
      </c>
      <c r="C10" s="21">
        <f t="shared" si="1"/>
        <v>281222</v>
      </c>
      <c r="D10" s="21">
        <f t="shared" si="2"/>
        <v>55009.916489999996</v>
      </c>
      <c r="E10" s="21">
        <f t="shared" si="3"/>
        <v>754021.91648999997</v>
      </c>
      <c r="F10" s="21">
        <f t="shared" si="0"/>
        <v>58793.506469645261</v>
      </c>
      <c r="G10" s="25"/>
      <c r="H10" s="25"/>
      <c r="I10" s="25"/>
      <c r="M10" s="5"/>
    </row>
    <row r="11" spans="1:13" x14ac:dyDescent="0.2">
      <c r="A11" s="27">
        <v>42278</v>
      </c>
      <c r="B11" s="6">
        <v>1078900</v>
      </c>
      <c r="C11" s="21">
        <f t="shared" si="1"/>
        <v>98666</v>
      </c>
      <c r="D11" s="21">
        <f t="shared" si="2"/>
        <v>68106.741542999996</v>
      </c>
      <c r="E11" s="21">
        <f t="shared" si="3"/>
        <v>1048340.741543</v>
      </c>
      <c r="F11" s="21">
        <f t="shared" si="0"/>
        <v>58793.506469645261</v>
      </c>
      <c r="G11" s="25"/>
      <c r="H11" s="25"/>
      <c r="I11" s="25"/>
      <c r="M11" s="5"/>
    </row>
    <row r="12" spans="1:13" x14ac:dyDescent="0.2">
      <c r="A12" s="27">
        <v>42309</v>
      </c>
      <c r="B12" s="6">
        <v>1231990</v>
      </c>
      <c r="C12" s="21">
        <f t="shared" si="1"/>
        <v>153090</v>
      </c>
      <c r="D12" s="21">
        <f t="shared" si="2"/>
        <v>93601.719080099996</v>
      </c>
      <c r="E12" s="21">
        <f t="shared" si="3"/>
        <v>1172501.7190801001</v>
      </c>
      <c r="F12" s="21">
        <f t="shared" si="0"/>
        <v>58793.506469645261</v>
      </c>
      <c r="G12" s="25"/>
      <c r="H12" s="25"/>
      <c r="I12" s="25"/>
      <c r="M12" s="5"/>
    </row>
    <row r="13" spans="1:13" x14ac:dyDescent="0.2">
      <c r="A13" s="27">
        <v>42339</v>
      </c>
      <c r="B13" s="6">
        <v>1567822</v>
      </c>
      <c r="C13" s="21">
        <f t="shared" si="1"/>
        <v>335832</v>
      </c>
      <c r="D13" s="21">
        <f t="shared" si="2"/>
        <v>166270.80335606998</v>
      </c>
      <c r="E13" s="21">
        <f t="shared" si="3"/>
        <v>1398260.8033560701</v>
      </c>
      <c r="F13" s="21">
        <f t="shared" si="0"/>
        <v>58793.506469645261</v>
      </c>
      <c r="G13" s="25"/>
      <c r="H13" s="25"/>
      <c r="I13" s="25"/>
      <c r="M13" s="5"/>
    </row>
    <row r="14" spans="1:13" x14ac:dyDescent="0.2">
      <c r="A14" s="27">
        <v>42370</v>
      </c>
      <c r="B14" s="6">
        <v>1789100</v>
      </c>
      <c r="C14" s="21">
        <f t="shared" si="1"/>
        <v>221278</v>
      </c>
      <c r="D14" s="21">
        <f t="shared" si="2"/>
        <v>182772.96234924899</v>
      </c>
      <c r="E14" s="21">
        <f t="shared" si="3"/>
        <v>1750594.9623492491</v>
      </c>
      <c r="F14" s="21">
        <f t="shared" si="0"/>
        <v>58793.506469645261</v>
      </c>
      <c r="G14" s="25"/>
      <c r="H14" s="25"/>
      <c r="I14" s="25"/>
      <c r="M14" s="5"/>
    </row>
    <row r="15" spans="1:13" x14ac:dyDescent="0.2">
      <c r="A15" s="27">
        <v>42401</v>
      </c>
      <c r="B15" s="6">
        <v>1890222</v>
      </c>
      <c r="C15" s="21">
        <f t="shared" si="1"/>
        <v>101122</v>
      </c>
      <c r="D15" s="21">
        <f t="shared" si="2"/>
        <v>158277.67364447427</v>
      </c>
      <c r="E15" s="21">
        <f t="shared" si="3"/>
        <v>1947377.6736444742</v>
      </c>
      <c r="F15" s="21">
        <f t="shared" si="0"/>
        <v>58793.506469645261</v>
      </c>
      <c r="G15" s="25"/>
      <c r="H15" s="25"/>
      <c r="I15" s="25"/>
      <c r="M15" s="5"/>
    </row>
    <row r="16" spans="1:13" x14ac:dyDescent="0.2">
      <c r="A16" s="27">
        <v>42430</v>
      </c>
      <c r="B16" s="6">
        <v>2010000</v>
      </c>
      <c r="C16" s="21">
        <f t="shared" si="1"/>
        <v>119778</v>
      </c>
      <c r="D16" s="21">
        <f t="shared" si="2"/>
        <v>146727.771551132</v>
      </c>
      <c r="E16" s="21">
        <f t="shared" si="3"/>
        <v>2036949.771551132</v>
      </c>
      <c r="F16" s="21">
        <f t="shared" si="0"/>
        <v>58793.506469645261</v>
      </c>
      <c r="G16" s="25"/>
      <c r="H16" s="25"/>
      <c r="I16" s="25"/>
      <c r="M16" s="5"/>
    </row>
    <row r="17" spans="1:13" x14ac:dyDescent="0.2">
      <c r="A17" s="27">
        <v>42461</v>
      </c>
      <c r="B17" s="6">
        <v>2109000</v>
      </c>
      <c r="C17" s="21">
        <f t="shared" si="1"/>
        <v>99000</v>
      </c>
      <c r="D17" s="21">
        <f t="shared" si="2"/>
        <v>132409.44008579239</v>
      </c>
      <c r="E17" s="21">
        <f t="shared" si="3"/>
        <v>2142409.4400857924</v>
      </c>
      <c r="F17" s="21">
        <f t="shared" si="0"/>
        <v>58793.506469645261</v>
      </c>
      <c r="G17" s="25"/>
      <c r="H17" s="25"/>
      <c r="I17" s="25"/>
      <c r="M17" s="5"/>
    </row>
    <row r="18" spans="1:13" x14ac:dyDescent="0.2">
      <c r="A18" s="27">
        <v>42491</v>
      </c>
      <c r="B18" s="6">
        <v>2190333</v>
      </c>
      <c r="C18" s="21">
        <f t="shared" si="1"/>
        <v>81333</v>
      </c>
      <c r="D18" s="21">
        <f t="shared" si="2"/>
        <v>117086.50806005466</v>
      </c>
      <c r="E18" s="21">
        <f t="shared" si="3"/>
        <v>2226086.5080600549</v>
      </c>
      <c r="F18" s="21">
        <f t="shared" si="0"/>
        <v>58793.506469645261</v>
      </c>
      <c r="G18" s="25"/>
      <c r="H18" s="25"/>
      <c r="I18" s="25"/>
      <c r="M18" s="5"/>
    </row>
    <row r="19" spans="1:13" x14ac:dyDescent="0.2">
      <c r="A19" s="27">
        <v>42522</v>
      </c>
      <c r="B19" s="6">
        <v>2028290</v>
      </c>
      <c r="C19" s="21">
        <f t="shared" si="1"/>
        <v>-162043</v>
      </c>
      <c r="D19" s="21">
        <f t="shared" si="2"/>
        <v>33347.655642038262</v>
      </c>
      <c r="E19" s="21">
        <f t="shared" si="3"/>
        <v>2223680.6556420382</v>
      </c>
      <c r="F19" s="21">
        <f t="shared" si="0"/>
        <v>58793.506469645261</v>
      </c>
      <c r="G19" s="25"/>
      <c r="H19" s="25"/>
      <c r="I19" s="25"/>
      <c r="M19" s="5"/>
    </row>
    <row r="20" spans="1:13" x14ac:dyDescent="0.2">
      <c r="A20" s="27">
        <v>42552</v>
      </c>
      <c r="B20" s="6">
        <v>1902999</v>
      </c>
      <c r="C20" s="21">
        <f t="shared" si="1"/>
        <v>-125291</v>
      </c>
      <c r="D20" s="21">
        <f t="shared" si="2"/>
        <v>-14243.941050573212</v>
      </c>
      <c r="E20" s="21">
        <f t="shared" si="3"/>
        <v>2014046.0589494267</v>
      </c>
      <c r="F20" s="21">
        <f t="shared" si="0"/>
        <v>58793.506469645261</v>
      </c>
      <c r="G20" s="25"/>
      <c r="H20" s="25"/>
      <c r="I20" s="25"/>
      <c r="M20" s="5"/>
    </row>
    <row r="21" spans="1:13" x14ac:dyDescent="0.2">
      <c r="A21" s="27">
        <v>42583</v>
      </c>
      <c r="B21" s="6">
        <v>1834000</v>
      </c>
      <c r="C21" s="21">
        <f t="shared" si="1"/>
        <v>-68999</v>
      </c>
      <c r="D21" s="21">
        <f t="shared" si="2"/>
        <v>-30670.458735401247</v>
      </c>
      <c r="E21" s="21">
        <f t="shared" si="3"/>
        <v>1872328.5412645987</v>
      </c>
      <c r="F21" s="21">
        <f t="shared" si="0"/>
        <v>58793.506469645261</v>
      </c>
      <c r="G21" s="25"/>
      <c r="H21" s="25"/>
      <c r="I21" s="25"/>
      <c r="M21" s="5"/>
    </row>
    <row r="22" spans="1:13" x14ac:dyDescent="0.2">
      <c r="A22" s="27">
        <v>42614</v>
      </c>
      <c r="B22" s="6">
        <v>2279010</v>
      </c>
      <c r="C22" s="21">
        <f t="shared" si="1"/>
        <v>445010</v>
      </c>
      <c r="D22" s="21">
        <f t="shared" si="2"/>
        <v>112033.67888521912</v>
      </c>
      <c r="E22" s="21">
        <f t="shared" si="3"/>
        <v>1946033.6788852192</v>
      </c>
      <c r="F22" s="21">
        <f t="shared" si="0"/>
        <v>58793.506469645261</v>
      </c>
      <c r="G22" s="25"/>
      <c r="H22" s="25"/>
      <c r="I22" s="25"/>
      <c r="M22" s="5"/>
    </row>
    <row r="23" spans="1:13" x14ac:dyDescent="0.2">
      <c r="A23" s="27">
        <v>42644</v>
      </c>
      <c r="B23" s="6">
        <v>2336000</v>
      </c>
      <c r="C23" s="21">
        <f t="shared" si="1"/>
        <v>56990</v>
      </c>
      <c r="D23" s="21">
        <f t="shared" si="2"/>
        <v>95520.575219653387</v>
      </c>
      <c r="E23" s="21">
        <f t="shared" si="3"/>
        <v>2374530.5752196535</v>
      </c>
      <c r="F23" s="21">
        <f t="shared" si="0"/>
        <v>58793.506469645261</v>
      </c>
      <c r="G23" s="25"/>
      <c r="H23" s="25"/>
      <c r="I23" s="25"/>
      <c r="M23" s="5"/>
    </row>
    <row r="24" spans="1:13" x14ac:dyDescent="0.2">
      <c r="A24" s="27">
        <v>42675</v>
      </c>
      <c r="B24" s="6">
        <v>2324900</v>
      </c>
      <c r="C24" s="21">
        <f t="shared" si="1"/>
        <v>-11100</v>
      </c>
      <c r="D24" s="21">
        <f t="shared" si="2"/>
        <v>63534.402653757366</v>
      </c>
      <c r="E24" s="21">
        <f t="shared" si="3"/>
        <v>2399534.4026537575</v>
      </c>
      <c r="F24" s="21">
        <f t="shared" si="0"/>
        <v>58793.506469645261</v>
      </c>
      <c r="G24" s="25"/>
      <c r="H24" s="25"/>
      <c r="I24" s="25"/>
      <c r="M24" s="5"/>
    </row>
    <row r="25" spans="1:13" x14ac:dyDescent="0.2">
      <c r="A25" s="27">
        <v>42705</v>
      </c>
      <c r="B25" s="6">
        <v>2290000</v>
      </c>
      <c r="C25" s="21">
        <f t="shared" si="1"/>
        <v>-34900</v>
      </c>
      <c r="D25" s="21">
        <f t="shared" si="2"/>
        <v>34004.081857630154</v>
      </c>
      <c r="E25" s="21">
        <f t="shared" si="3"/>
        <v>2358904.0818576301</v>
      </c>
      <c r="F25" s="21">
        <f t="shared" si="0"/>
        <v>58793.506469645261</v>
      </c>
      <c r="G25" s="25"/>
      <c r="H25" s="25"/>
      <c r="I25" s="25"/>
      <c r="M25" s="5"/>
    </row>
    <row r="26" spans="1:13" x14ac:dyDescent="0.2">
      <c r="A26" s="7"/>
      <c r="B26" s="20"/>
      <c r="C26" s="19">
        <f>AVERAGE(C3:C25)</f>
        <v>59699.565217391304</v>
      </c>
      <c r="D26" s="19"/>
      <c r="E26" s="19"/>
      <c r="F26" s="19"/>
    </row>
  </sheetData>
  <pageMargins left="0.78740157499999996" right="0.78740157499999996" top="0.984251969" bottom="0.984251969" header="0.4921259845" footer="0.4921259845"/>
  <pageSetup paperSize="9" orientation="portrait" horizontalDpi="0" verticalDpi="0" copies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E31"/>
  <sheetViews>
    <sheetView workbookViewId="0">
      <selection activeCell="A2" sqref="A2"/>
    </sheetView>
  </sheetViews>
  <sheetFormatPr baseColWidth="10" defaultRowHeight="12.75" x14ac:dyDescent="0.2"/>
  <cols>
    <col min="1" max="1" width="10.7109375" style="1" bestFit="1" customWidth="1"/>
    <col min="2" max="3" width="14" style="1" customWidth="1"/>
    <col min="4" max="4" width="9.42578125" style="1" customWidth="1"/>
    <col min="5" max="5" width="5.42578125" style="1" customWidth="1"/>
    <col min="6" max="16384" width="11.42578125" style="1"/>
  </cols>
  <sheetData>
    <row r="1" spans="1:5" ht="25.5" customHeight="1" x14ac:dyDescent="0.2">
      <c r="A1" s="30" t="s">
        <v>0</v>
      </c>
      <c r="B1" s="30" t="s">
        <v>1</v>
      </c>
      <c r="C1" s="31" t="s">
        <v>2</v>
      </c>
      <c r="D1" s="30"/>
      <c r="E1" s="30"/>
    </row>
    <row r="2" spans="1:5" x14ac:dyDescent="0.2">
      <c r="A2" s="24">
        <v>42005</v>
      </c>
      <c r="B2" s="23">
        <v>1283184</v>
      </c>
      <c r="C2" s="3" t="e">
        <f t="shared" ref="C2:C4" ca="1" si="0">IF(ROW()&gt;$E$2+1,AVERAGE(OFFSET(INDIRECT("$B"&amp;StartZeile),0,0,$E$2,1)),NA())</f>
        <v>#N/A</v>
      </c>
      <c r="D2" s="2" t="s">
        <v>3</v>
      </c>
      <c r="E2" s="2">
        <v>2</v>
      </c>
    </row>
    <row r="3" spans="1:5" x14ac:dyDescent="0.2">
      <c r="A3" s="24">
        <v>42036</v>
      </c>
      <c r="B3" s="23">
        <v>1082305</v>
      </c>
      <c r="C3" s="3" t="e">
        <f t="shared" ca="1" si="0"/>
        <v>#N/A</v>
      </c>
      <c r="D3" s="2"/>
      <c r="E3" s="2"/>
    </row>
    <row r="4" spans="1:5" x14ac:dyDescent="0.2">
      <c r="A4" s="24">
        <v>42064</v>
      </c>
      <c r="B4" s="23">
        <v>994086</v>
      </c>
      <c r="C4" s="3">
        <f t="shared" ca="1" si="0"/>
        <v>1182744.5</v>
      </c>
      <c r="D4" s="2"/>
      <c r="E4" s="2"/>
    </row>
    <row r="5" spans="1:5" x14ac:dyDescent="0.2">
      <c r="A5" s="24">
        <v>42095</v>
      </c>
      <c r="B5" s="23">
        <v>1155948</v>
      </c>
      <c r="C5" s="3">
        <f ca="1">IF(ROW()&gt;$E$2+1,AVERAGE(OFFSET(INDIRECT("$B"&amp;StartZeile),0,0,$E$2,1)),NA())</f>
        <v>1038195.5</v>
      </c>
      <c r="D5" s="3"/>
      <c r="E5" s="2"/>
    </row>
    <row r="6" spans="1:5" x14ac:dyDescent="0.2">
      <c r="A6" s="24">
        <v>42125</v>
      </c>
      <c r="B6" s="23">
        <v>1133963</v>
      </c>
      <c r="C6" s="3">
        <f ca="1">IF(ROW()&gt;$E$2+1,AVERAGE(OFFSET(INDIRECT("$B"&amp;StartZeile),0,0,$E$2,1)),NA())</f>
        <v>1075017</v>
      </c>
      <c r="D6" s="3"/>
      <c r="E6" s="2"/>
    </row>
    <row r="7" spans="1:5" x14ac:dyDescent="0.2">
      <c r="A7" s="24">
        <v>42156</v>
      </c>
      <c r="B7" s="23">
        <v>1502140</v>
      </c>
      <c r="C7" s="3">
        <f ca="1">IF(ROW()&gt;$E$2+1,AVERAGE(OFFSET(INDIRECT("$B"&amp;StartZeile),0,0,$E$2,1)),NA())</f>
        <v>1144955.5</v>
      </c>
      <c r="D7" s="3"/>
      <c r="E7" s="2"/>
    </row>
    <row r="8" spans="1:5" x14ac:dyDescent="0.2">
      <c r="A8" s="24">
        <v>42186</v>
      </c>
      <c r="B8" s="23">
        <v>1146718</v>
      </c>
      <c r="C8" s="3">
        <f ca="1">IF(ROW()&gt;$E$2+1,AVERAGE(OFFSET(INDIRECT("$B"&amp;StartZeile),0,0,$E$2,1)),NA())</f>
        <v>1318051.5</v>
      </c>
      <c r="D8" s="3"/>
      <c r="E8" s="3"/>
    </row>
    <row r="9" spans="1:5" x14ac:dyDescent="0.2">
      <c r="A9" s="24">
        <v>42217</v>
      </c>
      <c r="B9" s="23">
        <v>1712185</v>
      </c>
      <c r="C9" s="3">
        <f ca="1">IF(ROW()&gt;$E$2+1,AVERAGE(OFFSET(INDIRECT("$B"&amp;StartZeile),0,0,$E$2,1)),NA())</f>
        <v>1324429</v>
      </c>
      <c r="D9" s="3"/>
      <c r="E9" s="2"/>
    </row>
    <row r="10" spans="1:5" x14ac:dyDescent="0.2">
      <c r="A10" s="24">
        <v>42248</v>
      </c>
      <c r="B10" s="23">
        <v>1090961</v>
      </c>
      <c r="C10" s="3">
        <f ca="1">IF(ROW()&gt;$E$2+1,AVERAGE(OFFSET(INDIRECT("$B"&amp;StartZeile),0,0,$E$2,1)),NA())</f>
        <v>1429451.5</v>
      </c>
      <c r="D10" s="3"/>
      <c r="E10" s="2"/>
    </row>
    <row r="11" spans="1:5" x14ac:dyDescent="0.2">
      <c r="A11" s="24">
        <v>42278</v>
      </c>
      <c r="B11" s="23">
        <v>1131697</v>
      </c>
      <c r="C11" s="3">
        <f ca="1">IF(ROW()&gt;$E$2+1,AVERAGE(OFFSET(INDIRECT("$B"&amp;StartZeile),0,0,$E$2,1)),NA())</f>
        <v>1401573</v>
      </c>
      <c r="D11" s="3"/>
      <c r="E11" s="3"/>
    </row>
    <row r="12" spans="1:5" x14ac:dyDescent="0.2">
      <c r="A12" s="24">
        <v>42309</v>
      </c>
      <c r="B12" s="23">
        <v>1174979</v>
      </c>
      <c r="C12" s="3">
        <f ca="1">IF(ROW()&gt;$E$2+1,AVERAGE(OFFSET(INDIRECT("$B"&amp;StartZeile),0,0,$E$2,1)),NA())</f>
        <v>1111329</v>
      </c>
      <c r="D12" s="3"/>
      <c r="E12" s="2"/>
    </row>
    <row r="13" spans="1:5" x14ac:dyDescent="0.2">
      <c r="A13" s="24">
        <v>42339</v>
      </c>
      <c r="B13" s="23">
        <v>2265940</v>
      </c>
      <c r="C13" s="3">
        <f ca="1">IF(ROW()&gt;$E$2+1,AVERAGE(OFFSET(INDIRECT("$B"&amp;StartZeile),0,0,$E$2,1)),NA())</f>
        <v>1153338</v>
      </c>
      <c r="D13" s="3"/>
      <c r="E13" s="2"/>
    </row>
    <row r="14" spans="1:5" x14ac:dyDescent="0.2">
      <c r="A14" s="24">
        <v>42370</v>
      </c>
      <c r="B14" s="23">
        <v>1063846</v>
      </c>
      <c r="C14" s="3">
        <f ca="1">IF(ROW()&gt;$E$2+1,AVERAGE(OFFSET(INDIRECT("$B"&amp;StartZeile),0,0,$E$2,1)),NA())</f>
        <v>1720459.5</v>
      </c>
      <c r="D14" s="3"/>
      <c r="E14" s="3"/>
    </row>
    <row r="15" spans="1:5" x14ac:dyDescent="0.2">
      <c r="A15" s="24">
        <v>42401</v>
      </c>
      <c r="B15" s="23">
        <v>821085</v>
      </c>
      <c r="C15" s="3">
        <f ca="1">IF(ROW()&gt;$E$2+1,AVERAGE(OFFSET(INDIRECT("$B"&amp;StartZeile),0,0,$E$2,1)),NA())</f>
        <v>1664893</v>
      </c>
      <c r="D15" s="3"/>
      <c r="E15" s="2"/>
    </row>
    <row r="16" spans="1:5" x14ac:dyDescent="0.2">
      <c r="A16" s="24">
        <v>42430</v>
      </c>
      <c r="B16" s="23">
        <v>1146337</v>
      </c>
      <c r="C16" s="3">
        <f ca="1">IF(ROW()&gt;$E$2+1,AVERAGE(OFFSET(INDIRECT("$B"&amp;StartZeile),0,0,$E$2,1)),NA())</f>
        <v>942465.5</v>
      </c>
      <c r="D16" s="3"/>
      <c r="E16" s="2"/>
    </row>
    <row r="17" spans="1:5" x14ac:dyDescent="0.2">
      <c r="A17" s="24">
        <v>42461</v>
      </c>
      <c r="B17" s="23">
        <v>987593</v>
      </c>
      <c r="C17" s="3">
        <f ca="1">IF(ROW()&gt;$E$2+1,AVERAGE(OFFSET(INDIRECT("$B"&amp;StartZeile),0,0,$E$2,1)),NA())</f>
        <v>983711</v>
      </c>
      <c r="D17" s="3"/>
      <c r="E17" s="3"/>
    </row>
    <row r="18" spans="1:5" x14ac:dyDescent="0.2">
      <c r="A18" s="24">
        <v>42491</v>
      </c>
      <c r="B18" s="23">
        <v>1190255</v>
      </c>
      <c r="C18" s="3">
        <f ca="1">IF(ROW()&gt;$E$2+1,AVERAGE(OFFSET(INDIRECT("$B"&amp;StartZeile),0,0,$E$2,1)),NA())</f>
        <v>1066965</v>
      </c>
      <c r="D18" s="3"/>
      <c r="E18" s="2"/>
    </row>
    <row r="19" spans="1:5" x14ac:dyDescent="0.2">
      <c r="A19" s="24">
        <v>42522</v>
      </c>
      <c r="B19" s="23">
        <v>1401064</v>
      </c>
      <c r="C19" s="3">
        <f ca="1">IF(ROW()&gt;$E$2+1,AVERAGE(OFFSET(INDIRECT("$B"&amp;StartZeile),0,0,$E$2,1)),NA())</f>
        <v>1088924</v>
      </c>
      <c r="D19" s="3"/>
      <c r="E19" s="2"/>
    </row>
    <row r="20" spans="1:5" x14ac:dyDescent="0.2">
      <c r="A20" s="24">
        <v>42552</v>
      </c>
      <c r="B20" s="23">
        <v>1172433</v>
      </c>
      <c r="C20" s="3">
        <f ca="1">IF(ROW()&gt;$E$2+1,AVERAGE(OFFSET(INDIRECT("$B"&amp;StartZeile),0,0,$E$2,1)),NA())</f>
        <v>1295659.5</v>
      </c>
      <c r="D20" s="2"/>
      <c r="E20" s="3"/>
    </row>
    <row r="21" spans="1:5" x14ac:dyDescent="0.2">
      <c r="A21" s="24">
        <v>42583</v>
      </c>
      <c r="B21" s="23">
        <v>1286367</v>
      </c>
      <c r="C21" s="3">
        <f ca="1">IF(ROW()&gt;$E$2+1,AVERAGE(OFFSET(INDIRECT("$B"&amp;StartZeile),0,0,$E$2,1)),NA())</f>
        <v>1286748.5</v>
      </c>
      <c r="D21" s="2"/>
      <c r="E21" s="2"/>
    </row>
    <row r="22" spans="1:5" x14ac:dyDescent="0.2">
      <c r="A22" s="24">
        <v>42614</v>
      </c>
      <c r="B22" s="23">
        <v>1598888</v>
      </c>
      <c r="C22" s="3">
        <f ca="1">IF(ROW()&gt;$E$2+1,AVERAGE(OFFSET(INDIRECT("$B"&amp;StartZeile),0,0,$E$2,1)),NA())</f>
        <v>1229400</v>
      </c>
      <c r="D22" s="3"/>
      <c r="E22" s="2"/>
    </row>
    <row r="23" spans="1:5" x14ac:dyDescent="0.2">
      <c r="A23" s="24">
        <v>42644</v>
      </c>
      <c r="B23" s="23">
        <v>1463950</v>
      </c>
      <c r="C23" s="3">
        <f ca="1">IF(ROW()&gt;$E$2+1,AVERAGE(OFFSET(INDIRECT("$B"&amp;StartZeile),0,0,$E$2,1)),NA())</f>
        <v>1442627.5</v>
      </c>
      <c r="D23" s="2"/>
      <c r="E23" s="3"/>
    </row>
    <row r="24" spans="1:5" x14ac:dyDescent="0.2">
      <c r="A24" s="24">
        <v>42675</v>
      </c>
      <c r="B24" s="23">
        <v>1023747</v>
      </c>
      <c r="C24" s="3">
        <f ca="1">IF(ROW()&gt;$E$2+1,AVERAGE(OFFSET(INDIRECT("$B"&amp;StartZeile),0,0,$E$2,1)),NA())</f>
        <v>1531419</v>
      </c>
      <c r="D24" s="2"/>
      <c r="E24" s="2"/>
    </row>
    <row r="25" spans="1:5" x14ac:dyDescent="0.2">
      <c r="A25" s="24">
        <v>42705</v>
      </c>
      <c r="B25" s="23">
        <v>1140099</v>
      </c>
      <c r="C25" s="3">
        <f ca="1">IF(ROW()&gt;$E$2+1,AVERAGE(OFFSET(INDIRECT("$B"&amp;StartZeile),0,0,$E$2,1)),NA())</f>
        <v>1243848.5</v>
      </c>
      <c r="D25" s="3"/>
      <c r="E25" s="2"/>
    </row>
    <row r="26" spans="1:5" x14ac:dyDescent="0.2">
      <c r="A26" s="24">
        <v>42736</v>
      </c>
      <c r="B26" s="23">
        <v>1163214</v>
      </c>
      <c r="C26" s="3">
        <f ca="1">IF(ROW()&gt;$E$2+1,AVERAGE(OFFSET(INDIRECT("$B"&amp;StartZeile),0,0,$E$2,1)),NA())</f>
        <v>1081923</v>
      </c>
      <c r="D26" s="2"/>
      <c r="E26" s="3"/>
    </row>
    <row r="27" spans="1:5" x14ac:dyDescent="0.2">
      <c r="A27" s="24">
        <v>42767</v>
      </c>
      <c r="B27" s="23">
        <v>1289572</v>
      </c>
      <c r="C27" s="3">
        <f ca="1">IF(ROW()&gt;$E$2+1,AVERAGE(OFFSET(INDIRECT("$B"&amp;StartZeile),0,0,$E$2,1)),NA())</f>
        <v>1151656.5</v>
      </c>
      <c r="D27" s="2"/>
      <c r="E27" s="2"/>
    </row>
    <row r="28" spans="1:5" x14ac:dyDescent="0.2">
      <c r="A28" s="24">
        <v>42795</v>
      </c>
      <c r="B28" s="23">
        <v>1394800</v>
      </c>
      <c r="C28" s="3">
        <f ca="1">IF(ROW()&gt;$E$2+1,AVERAGE(OFFSET(INDIRECT("$B"&amp;StartZeile),0,0,$E$2,1)),NA())</f>
        <v>1226393</v>
      </c>
      <c r="D28" s="2"/>
      <c r="E28" s="2"/>
    </row>
    <row r="29" spans="1:5" x14ac:dyDescent="0.2">
      <c r="A29" s="24">
        <v>42826</v>
      </c>
      <c r="B29" s="23">
        <v>1016151</v>
      </c>
      <c r="C29" s="3">
        <f ca="1">IF(ROW()&gt;$E$2+1,AVERAGE(OFFSET(INDIRECT("$B"&amp;StartZeile),0,0,$E$2,1)),NA())</f>
        <v>1342186</v>
      </c>
      <c r="D29" s="2"/>
      <c r="E29" s="2"/>
    </row>
    <row r="30" spans="1:5" x14ac:dyDescent="0.2">
      <c r="A30" s="24">
        <v>42856</v>
      </c>
      <c r="B30" s="23">
        <v>1307744</v>
      </c>
      <c r="C30" s="3">
        <f ca="1">IF(ROW()&gt;$E$2+1,AVERAGE(OFFSET(INDIRECT("$B"&amp;StartZeile),0,0,$E$2,1)),NA())</f>
        <v>1205475.5</v>
      </c>
      <c r="D30" s="2"/>
      <c r="E30" s="2"/>
    </row>
    <row r="31" spans="1:5" x14ac:dyDescent="0.2">
      <c r="A31" s="24">
        <v>42887</v>
      </c>
      <c r="B31" s="23">
        <v>1248255</v>
      </c>
      <c r="C31" s="3">
        <f ca="1">IF(ROW()&gt;$E$2+1,AVERAGE(OFFSET(INDIRECT("$B"&amp;StartZeile),0,0,$E$2,1)),NA())</f>
        <v>1161947.5</v>
      </c>
      <c r="D31" s="2"/>
      <c r="E31" s="2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0" verticalDpi="0" copies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5" sqref="A5"/>
    </sheetView>
  </sheetViews>
  <sheetFormatPr baseColWidth="10" defaultRowHeight="12.75" x14ac:dyDescent="0.2"/>
  <cols>
    <col min="1" max="1" width="10.7109375" style="4" bestFit="1" customWidth="1"/>
    <col min="2" max="3" width="15.28515625" style="4" bestFit="1" customWidth="1"/>
    <col min="4" max="4" width="3.140625" style="4" customWidth="1"/>
    <col min="5" max="5" width="17.42578125" style="4" bestFit="1" customWidth="1"/>
    <col min="6" max="256" width="11.42578125" style="4"/>
    <col min="257" max="257" width="10.7109375" style="4" bestFit="1" customWidth="1"/>
    <col min="258" max="258" width="11.42578125" style="4"/>
    <col min="259" max="259" width="13.7109375" style="4" bestFit="1" customWidth="1"/>
    <col min="260" max="260" width="3.140625" style="4" customWidth="1"/>
    <col min="261" max="261" width="17.42578125" style="4" bestFit="1" customWidth="1"/>
    <col min="262" max="512" width="11.42578125" style="4"/>
    <col min="513" max="513" width="10.7109375" style="4" bestFit="1" customWidth="1"/>
    <col min="514" max="514" width="11.42578125" style="4"/>
    <col min="515" max="515" width="13.7109375" style="4" bestFit="1" customWidth="1"/>
    <col min="516" max="516" width="3.140625" style="4" customWidth="1"/>
    <col min="517" max="517" width="17.42578125" style="4" bestFit="1" customWidth="1"/>
    <col min="518" max="768" width="11.42578125" style="4"/>
    <col min="769" max="769" width="10.7109375" style="4" bestFit="1" customWidth="1"/>
    <col min="770" max="770" width="11.42578125" style="4"/>
    <col min="771" max="771" width="13.7109375" style="4" bestFit="1" customWidth="1"/>
    <col min="772" max="772" width="3.140625" style="4" customWidth="1"/>
    <col min="773" max="773" width="17.42578125" style="4" bestFit="1" customWidth="1"/>
    <col min="774" max="1024" width="11.42578125" style="4"/>
    <col min="1025" max="1025" width="10.7109375" style="4" bestFit="1" customWidth="1"/>
    <col min="1026" max="1026" width="11.42578125" style="4"/>
    <col min="1027" max="1027" width="13.7109375" style="4" bestFit="1" customWidth="1"/>
    <col min="1028" max="1028" width="3.140625" style="4" customWidth="1"/>
    <col min="1029" max="1029" width="17.42578125" style="4" bestFit="1" customWidth="1"/>
    <col min="1030" max="1280" width="11.42578125" style="4"/>
    <col min="1281" max="1281" width="10.7109375" style="4" bestFit="1" customWidth="1"/>
    <col min="1282" max="1282" width="11.42578125" style="4"/>
    <col min="1283" max="1283" width="13.7109375" style="4" bestFit="1" customWidth="1"/>
    <col min="1284" max="1284" width="3.140625" style="4" customWidth="1"/>
    <col min="1285" max="1285" width="17.42578125" style="4" bestFit="1" customWidth="1"/>
    <col min="1286" max="1536" width="11.42578125" style="4"/>
    <col min="1537" max="1537" width="10.7109375" style="4" bestFit="1" customWidth="1"/>
    <col min="1538" max="1538" width="11.42578125" style="4"/>
    <col min="1539" max="1539" width="13.7109375" style="4" bestFit="1" customWidth="1"/>
    <col min="1540" max="1540" width="3.140625" style="4" customWidth="1"/>
    <col min="1541" max="1541" width="17.42578125" style="4" bestFit="1" customWidth="1"/>
    <col min="1542" max="1792" width="11.42578125" style="4"/>
    <col min="1793" max="1793" width="10.7109375" style="4" bestFit="1" customWidth="1"/>
    <col min="1794" max="1794" width="11.42578125" style="4"/>
    <col min="1795" max="1795" width="13.7109375" style="4" bestFit="1" customWidth="1"/>
    <col min="1796" max="1796" width="3.140625" style="4" customWidth="1"/>
    <col min="1797" max="1797" width="17.42578125" style="4" bestFit="1" customWidth="1"/>
    <col min="1798" max="2048" width="11.42578125" style="4"/>
    <col min="2049" max="2049" width="10.7109375" style="4" bestFit="1" customWidth="1"/>
    <col min="2050" max="2050" width="11.42578125" style="4"/>
    <col min="2051" max="2051" width="13.7109375" style="4" bestFit="1" customWidth="1"/>
    <col min="2052" max="2052" width="3.140625" style="4" customWidth="1"/>
    <col min="2053" max="2053" width="17.42578125" style="4" bestFit="1" customWidth="1"/>
    <col min="2054" max="2304" width="11.42578125" style="4"/>
    <col min="2305" max="2305" width="10.7109375" style="4" bestFit="1" customWidth="1"/>
    <col min="2306" max="2306" width="11.42578125" style="4"/>
    <col min="2307" max="2307" width="13.7109375" style="4" bestFit="1" customWidth="1"/>
    <col min="2308" max="2308" width="3.140625" style="4" customWidth="1"/>
    <col min="2309" max="2309" width="17.42578125" style="4" bestFit="1" customWidth="1"/>
    <col min="2310" max="2560" width="11.42578125" style="4"/>
    <col min="2561" max="2561" width="10.7109375" style="4" bestFit="1" customWidth="1"/>
    <col min="2562" max="2562" width="11.42578125" style="4"/>
    <col min="2563" max="2563" width="13.7109375" style="4" bestFit="1" customWidth="1"/>
    <col min="2564" max="2564" width="3.140625" style="4" customWidth="1"/>
    <col min="2565" max="2565" width="17.42578125" style="4" bestFit="1" customWidth="1"/>
    <col min="2566" max="2816" width="11.42578125" style="4"/>
    <col min="2817" max="2817" width="10.7109375" style="4" bestFit="1" customWidth="1"/>
    <col min="2818" max="2818" width="11.42578125" style="4"/>
    <col min="2819" max="2819" width="13.7109375" style="4" bestFit="1" customWidth="1"/>
    <col min="2820" max="2820" width="3.140625" style="4" customWidth="1"/>
    <col min="2821" max="2821" width="17.42578125" style="4" bestFit="1" customWidth="1"/>
    <col min="2822" max="3072" width="11.42578125" style="4"/>
    <col min="3073" max="3073" width="10.7109375" style="4" bestFit="1" customWidth="1"/>
    <col min="3074" max="3074" width="11.42578125" style="4"/>
    <col min="3075" max="3075" width="13.7109375" style="4" bestFit="1" customWidth="1"/>
    <col min="3076" max="3076" width="3.140625" style="4" customWidth="1"/>
    <col min="3077" max="3077" width="17.42578125" style="4" bestFit="1" customWidth="1"/>
    <col min="3078" max="3328" width="11.42578125" style="4"/>
    <col min="3329" max="3329" width="10.7109375" style="4" bestFit="1" customWidth="1"/>
    <col min="3330" max="3330" width="11.42578125" style="4"/>
    <col min="3331" max="3331" width="13.7109375" style="4" bestFit="1" customWidth="1"/>
    <col min="3332" max="3332" width="3.140625" style="4" customWidth="1"/>
    <col min="3333" max="3333" width="17.42578125" style="4" bestFit="1" customWidth="1"/>
    <col min="3334" max="3584" width="11.42578125" style="4"/>
    <col min="3585" max="3585" width="10.7109375" style="4" bestFit="1" customWidth="1"/>
    <col min="3586" max="3586" width="11.42578125" style="4"/>
    <col min="3587" max="3587" width="13.7109375" style="4" bestFit="1" customWidth="1"/>
    <col min="3588" max="3588" width="3.140625" style="4" customWidth="1"/>
    <col min="3589" max="3589" width="17.42578125" style="4" bestFit="1" customWidth="1"/>
    <col min="3590" max="3840" width="11.42578125" style="4"/>
    <col min="3841" max="3841" width="10.7109375" style="4" bestFit="1" customWidth="1"/>
    <col min="3842" max="3842" width="11.42578125" style="4"/>
    <col min="3843" max="3843" width="13.7109375" style="4" bestFit="1" customWidth="1"/>
    <col min="3844" max="3844" width="3.140625" style="4" customWidth="1"/>
    <col min="3845" max="3845" width="17.42578125" style="4" bestFit="1" customWidth="1"/>
    <col min="3846" max="4096" width="11.42578125" style="4"/>
    <col min="4097" max="4097" width="10.7109375" style="4" bestFit="1" customWidth="1"/>
    <col min="4098" max="4098" width="11.42578125" style="4"/>
    <col min="4099" max="4099" width="13.7109375" style="4" bestFit="1" customWidth="1"/>
    <col min="4100" max="4100" width="3.140625" style="4" customWidth="1"/>
    <col min="4101" max="4101" width="17.42578125" style="4" bestFit="1" customWidth="1"/>
    <col min="4102" max="4352" width="11.42578125" style="4"/>
    <col min="4353" max="4353" width="10.7109375" style="4" bestFit="1" customWidth="1"/>
    <col min="4354" max="4354" width="11.42578125" style="4"/>
    <col min="4355" max="4355" width="13.7109375" style="4" bestFit="1" customWidth="1"/>
    <col min="4356" max="4356" width="3.140625" style="4" customWidth="1"/>
    <col min="4357" max="4357" width="17.42578125" style="4" bestFit="1" customWidth="1"/>
    <col min="4358" max="4608" width="11.42578125" style="4"/>
    <col min="4609" max="4609" width="10.7109375" style="4" bestFit="1" customWidth="1"/>
    <col min="4610" max="4610" width="11.42578125" style="4"/>
    <col min="4611" max="4611" width="13.7109375" style="4" bestFit="1" customWidth="1"/>
    <col min="4612" max="4612" width="3.140625" style="4" customWidth="1"/>
    <col min="4613" max="4613" width="17.42578125" style="4" bestFit="1" customWidth="1"/>
    <col min="4614" max="4864" width="11.42578125" style="4"/>
    <col min="4865" max="4865" width="10.7109375" style="4" bestFit="1" customWidth="1"/>
    <col min="4866" max="4866" width="11.42578125" style="4"/>
    <col min="4867" max="4867" width="13.7109375" style="4" bestFit="1" customWidth="1"/>
    <col min="4868" max="4868" width="3.140625" style="4" customWidth="1"/>
    <col min="4869" max="4869" width="17.42578125" style="4" bestFit="1" customWidth="1"/>
    <col min="4870" max="5120" width="11.42578125" style="4"/>
    <col min="5121" max="5121" width="10.7109375" style="4" bestFit="1" customWidth="1"/>
    <col min="5122" max="5122" width="11.42578125" style="4"/>
    <col min="5123" max="5123" width="13.7109375" style="4" bestFit="1" customWidth="1"/>
    <col min="5124" max="5124" width="3.140625" style="4" customWidth="1"/>
    <col min="5125" max="5125" width="17.42578125" style="4" bestFit="1" customWidth="1"/>
    <col min="5126" max="5376" width="11.42578125" style="4"/>
    <col min="5377" max="5377" width="10.7109375" style="4" bestFit="1" customWidth="1"/>
    <col min="5378" max="5378" width="11.42578125" style="4"/>
    <col min="5379" max="5379" width="13.7109375" style="4" bestFit="1" customWidth="1"/>
    <col min="5380" max="5380" width="3.140625" style="4" customWidth="1"/>
    <col min="5381" max="5381" width="17.42578125" style="4" bestFit="1" customWidth="1"/>
    <col min="5382" max="5632" width="11.42578125" style="4"/>
    <col min="5633" max="5633" width="10.7109375" style="4" bestFit="1" customWidth="1"/>
    <col min="5634" max="5634" width="11.42578125" style="4"/>
    <col min="5635" max="5635" width="13.7109375" style="4" bestFit="1" customWidth="1"/>
    <col min="5636" max="5636" width="3.140625" style="4" customWidth="1"/>
    <col min="5637" max="5637" width="17.42578125" style="4" bestFit="1" customWidth="1"/>
    <col min="5638" max="5888" width="11.42578125" style="4"/>
    <col min="5889" max="5889" width="10.7109375" style="4" bestFit="1" customWidth="1"/>
    <col min="5890" max="5890" width="11.42578125" style="4"/>
    <col min="5891" max="5891" width="13.7109375" style="4" bestFit="1" customWidth="1"/>
    <col min="5892" max="5892" width="3.140625" style="4" customWidth="1"/>
    <col min="5893" max="5893" width="17.42578125" style="4" bestFit="1" customWidth="1"/>
    <col min="5894" max="6144" width="11.42578125" style="4"/>
    <col min="6145" max="6145" width="10.7109375" style="4" bestFit="1" customWidth="1"/>
    <col min="6146" max="6146" width="11.42578125" style="4"/>
    <col min="6147" max="6147" width="13.7109375" style="4" bestFit="1" customWidth="1"/>
    <col min="6148" max="6148" width="3.140625" style="4" customWidth="1"/>
    <col min="6149" max="6149" width="17.42578125" style="4" bestFit="1" customWidth="1"/>
    <col min="6150" max="6400" width="11.42578125" style="4"/>
    <col min="6401" max="6401" width="10.7109375" style="4" bestFit="1" customWidth="1"/>
    <col min="6402" max="6402" width="11.42578125" style="4"/>
    <col min="6403" max="6403" width="13.7109375" style="4" bestFit="1" customWidth="1"/>
    <col min="6404" max="6404" width="3.140625" style="4" customWidth="1"/>
    <col min="6405" max="6405" width="17.42578125" style="4" bestFit="1" customWidth="1"/>
    <col min="6406" max="6656" width="11.42578125" style="4"/>
    <col min="6657" max="6657" width="10.7109375" style="4" bestFit="1" customWidth="1"/>
    <col min="6658" max="6658" width="11.42578125" style="4"/>
    <col min="6659" max="6659" width="13.7109375" style="4" bestFit="1" customWidth="1"/>
    <col min="6660" max="6660" width="3.140625" style="4" customWidth="1"/>
    <col min="6661" max="6661" width="17.42578125" style="4" bestFit="1" customWidth="1"/>
    <col min="6662" max="6912" width="11.42578125" style="4"/>
    <col min="6913" max="6913" width="10.7109375" style="4" bestFit="1" customWidth="1"/>
    <col min="6914" max="6914" width="11.42578125" style="4"/>
    <col min="6915" max="6915" width="13.7109375" style="4" bestFit="1" customWidth="1"/>
    <col min="6916" max="6916" width="3.140625" style="4" customWidth="1"/>
    <col min="6917" max="6917" width="17.42578125" style="4" bestFit="1" customWidth="1"/>
    <col min="6918" max="7168" width="11.42578125" style="4"/>
    <col min="7169" max="7169" width="10.7109375" style="4" bestFit="1" customWidth="1"/>
    <col min="7170" max="7170" width="11.42578125" style="4"/>
    <col min="7171" max="7171" width="13.7109375" style="4" bestFit="1" customWidth="1"/>
    <col min="7172" max="7172" width="3.140625" style="4" customWidth="1"/>
    <col min="7173" max="7173" width="17.42578125" style="4" bestFit="1" customWidth="1"/>
    <col min="7174" max="7424" width="11.42578125" style="4"/>
    <col min="7425" max="7425" width="10.7109375" style="4" bestFit="1" customWidth="1"/>
    <col min="7426" max="7426" width="11.42578125" style="4"/>
    <col min="7427" max="7427" width="13.7109375" style="4" bestFit="1" customWidth="1"/>
    <col min="7428" max="7428" width="3.140625" style="4" customWidth="1"/>
    <col min="7429" max="7429" width="17.42578125" style="4" bestFit="1" customWidth="1"/>
    <col min="7430" max="7680" width="11.42578125" style="4"/>
    <col min="7681" max="7681" width="10.7109375" style="4" bestFit="1" customWidth="1"/>
    <col min="7682" max="7682" width="11.42578125" style="4"/>
    <col min="7683" max="7683" width="13.7109375" style="4" bestFit="1" customWidth="1"/>
    <col min="7684" max="7684" width="3.140625" style="4" customWidth="1"/>
    <col min="7685" max="7685" width="17.42578125" style="4" bestFit="1" customWidth="1"/>
    <col min="7686" max="7936" width="11.42578125" style="4"/>
    <col min="7937" max="7937" width="10.7109375" style="4" bestFit="1" customWidth="1"/>
    <col min="7938" max="7938" width="11.42578125" style="4"/>
    <col min="7939" max="7939" width="13.7109375" style="4" bestFit="1" customWidth="1"/>
    <col min="7940" max="7940" width="3.140625" style="4" customWidth="1"/>
    <col min="7941" max="7941" width="17.42578125" style="4" bestFit="1" customWidth="1"/>
    <col min="7942" max="8192" width="11.42578125" style="4"/>
    <col min="8193" max="8193" width="10.7109375" style="4" bestFit="1" customWidth="1"/>
    <col min="8194" max="8194" width="11.42578125" style="4"/>
    <col min="8195" max="8195" width="13.7109375" style="4" bestFit="1" customWidth="1"/>
    <col min="8196" max="8196" width="3.140625" style="4" customWidth="1"/>
    <col min="8197" max="8197" width="17.42578125" style="4" bestFit="1" customWidth="1"/>
    <col min="8198" max="8448" width="11.42578125" style="4"/>
    <col min="8449" max="8449" width="10.7109375" style="4" bestFit="1" customWidth="1"/>
    <col min="8450" max="8450" width="11.42578125" style="4"/>
    <col min="8451" max="8451" width="13.7109375" style="4" bestFit="1" customWidth="1"/>
    <col min="8452" max="8452" width="3.140625" style="4" customWidth="1"/>
    <col min="8453" max="8453" width="17.42578125" style="4" bestFit="1" customWidth="1"/>
    <col min="8454" max="8704" width="11.42578125" style="4"/>
    <col min="8705" max="8705" width="10.7109375" style="4" bestFit="1" customWidth="1"/>
    <col min="8706" max="8706" width="11.42578125" style="4"/>
    <col min="8707" max="8707" width="13.7109375" style="4" bestFit="1" customWidth="1"/>
    <col min="8708" max="8708" width="3.140625" style="4" customWidth="1"/>
    <col min="8709" max="8709" width="17.42578125" style="4" bestFit="1" customWidth="1"/>
    <col min="8710" max="8960" width="11.42578125" style="4"/>
    <col min="8961" max="8961" width="10.7109375" style="4" bestFit="1" customWidth="1"/>
    <col min="8962" max="8962" width="11.42578125" style="4"/>
    <col min="8963" max="8963" width="13.7109375" style="4" bestFit="1" customWidth="1"/>
    <col min="8964" max="8964" width="3.140625" style="4" customWidth="1"/>
    <col min="8965" max="8965" width="17.42578125" style="4" bestFit="1" customWidth="1"/>
    <col min="8966" max="9216" width="11.42578125" style="4"/>
    <col min="9217" max="9217" width="10.7109375" style="4" bestFit="1" customWidth="1"/>
    <col min="9218" max="9218" width="11.42578125" style="4"/>
    <col min="9219" max="9219" width="13.7109375" style="4" bestFit="1" customWidth="1"/>
    <col min="9220" max="9220" width="3.140625" style="4" customWidth="1"/>
    <col min="9221" max="9221" width="17.42578125" style="4" bestFit="1" customWidth="1"/>
    <col min="9222" max="9472" width="11.42578125" style="4"/>
    <col min="9473" max="9473" width="10.7109375" style="4" bestFit="1" customWidth="1"/>
    <col min="9474" max="9474" width="11.42578125" style="4"/>
    <col min="9475" max="9475" width="13.7109375" style="4" bestFit="1" customWidth="1"/>
    <col min="9476" max="9476" width="3.140625" style="4" customWidth="1"/>
    <col min="9477" max="9477" width="17.42578125" style="4" bestFit="1" customWidth="1"/>
    <col min="9478" max="9728" width="11.42578125" style="4"/>
    <col min="9729" max="9729" width="10.7109375" style="4" bestFit="1" customWidth="1"/>
    <col min="9730" max="9730" width="11.42578125" style="4"/>
    <col min="9731" max="9731" width="13.7109375" style="4" bestFit="1" customWidth="1"/>
    <col min="9732" max="9732" width="3.140625" style="4" customWidth="1"/>
    <col min="9733" max="9733" width="17.42578125" style="4" bestFit="1" customWidth="1"/>
    <col min="9734" max="9984" width="11.42578125" style="4"/>
    <col min="9985" max="9985" width="10.7109375" style="4" bestFit="1" customWidth="1"/>
    <col min="9986" max="9986" width="11.42578125" style="4"/>
    <col min="9987" max="9987" width="13.7109375" style="4" bestFit="1" customWidth="1"/>
    <col min="9988" max="9988" width="3.140625" style="4" customWidth="1"/>
    <col min="9989" max="9989" width="17.42578125" style="4" bestFit="1" customWidth="1"/>
    <col min="9990" max="10240" width="11.42578125" style="4"/>
    <col min="10241" max="10241" width="10.7109375" style="4" bestFit="1" customWidth="1"/>
    <col min="10242" max="10242" width="11.42578125" style="4"/>
    <col min="10243" max="10243" width="13.7109375" style="4" bestFit="1" customWidth="1"/>
    <col min="10244" max="10244" width="3.140625" style="4" customWidth="1"/>
    <col min="10245" max="10245" width="17.42578125" style="4" bestFit="1" customWidth="1"/>
    <col min="10246" max="10496" width="11.42578125" style="4"/>
    <col min="10497" max="10497" width="10.7109375" style="4" bestFit="1" customWidth="1"/>
    <col min="10498" max="10498" width="11.42578125" style="4"/>
    <col min="10499" max="10499" width="13.7109375" style="4" bestFit="1" customWidth="1"/>
    <col min="10500" max="10500" width="3.140625" style="4" customWidth="1"/>
    <col min="10501" max="10501" width="17.42578125" style="4" bestFit="1" customWidth="1"/>
    <col min="10502" max="10752" width="11.42578125" style="4"/>
    <col min="10753" max="10753" width="10.7109375" style="4" bestFit="1" customWidth="1"/>
    <col min="10754" max="10754" width="11.42578125" style="4"/>
    <col min="10755" max="10755" width="13.7109375" style="4" bestFit="1" customWidth="1"/>
    <col min="10756" max="10756" width="3.140625" style="4" customWidth="1"/>
    <col min="10757" max="10757" width="17.42578125" style="4" bestFit="1" customWidth="1"/>
    <col min="10758" max="11008" width="11.42578125" style="4"/>
    <col min="11009" max="11009" width="10.7109375" style="4" bestFit="1" customWidth="1"/>
    <col min="11010" max="11010" width="11.42578125" style="4"/>
    <col min="11011" max="11011" width="13.7109375" style="4" bestFit="1" customWidth="1"/>
    <col min="11012" max="11012" width="3.140625" style="4" customWidth="1"/>
    <col min="11013" max="11013" width="17.42578125" style="4" bestFit="1" customWidth="1"/>
    <col min="11014" max="11264" width="11.42578125" style="4"/>
    <col min="11265" max="11265" width="10.7109375" style="4" bestFit="1" customWidth="1"/>
    <col min="11266" max="11266" width="11.42578125" style="4"/>
    <col min="11267" max="11267" width="13.7109375" style="4" bestFit="1" customWidth="1"/>
    <col min="11268" max="11268" width="3.140625" style="4" customWidth="1"/>
    <col min="11269" max="11269" width="17.42578125" style="4" bestFit="1" customWidth="1"/>
    <col min="11270" max="11520" width="11.42578125" style="4"/>
    <col min="11521" max="11521" width="10.7109375" style="4" bestFit="1" customWidth="1"/>
    <col min="11522" max="11522" width="11.42578125" style="4"/>
    <col min="11523" max="11523" width="13.7109375" style="4" bestFit="1" customWidth="1"/>
    <col min="11524" max="11524" width="3.140625" style="4" customWidth="1"/>
    <col min="11525" max="11525" width="17.42578125" style="4" bestFit="1" customWidth="1"/>
    <col min="11526" max="11776" width="11.42578125" style="4"/>
    <col min="11777" max="11777" width="10.7109375" style="4" bestFit="1" customWidth="1"/>
    <col min="11778" max="11778" width="11.42578125" style="4"/>
    <col min="11779" max="11779" width="13.7109375" style="4" bestFit="1" customWidth="1"/>
    <col min="11780" max="11780" width="3.140625" style="4" customWidth="1"/>
    <col min="11781" max="11781" width="17.42578125" style="4" bestFit="1" customWidth="1"/>
    <col min="11782" max="12032" width="11.42578125" style="4"/>
    <col min="12033" max="12033" width="10.7109375" style="4" bestFit="1" customWidth="1"/>
    <col min="12034" max="12034" width="11.42578125" style="4"/>
    <col min="12035" max="12035" width="13.7109375" style="4" bestFit="1" customWidth="1"/>
    <col min="12036" max="12036" width="3.140625" style="4" customWidth="1"/>
    <col min="12037" max="12037" width="17.42578125" style="4" bestFit="1" customWidth="1"/>
    <col min="12038" max="12288" width="11.42578125" style="4"/>
    <col min="12289" max="12289" width="10.7109375" style="4" bestFit="1" customWidth="1"/>
    <col min="12290" max="12290" width="11.42578125" style="4"/>
    <col min="12291" max="12291" width="13.7109375" style="4" bestFit="1" customWidth="1"/>
    <col min="12292" max="12292" width="3.140625" style="4" customWidth="1"/>
    <col min="12293" max="12293" width="17.42578125" style="4" bestFit="1" customWidth="1"/>
    <col min="12294" max="12544" width="11.42578125" style="4"/>
    <col min="12545" max="12545" width="10.7109375" style="4" bestFit="1" customWidth="1"/>
    <col min="12546" max="12546" width="11.42578125" style="4"/>
    <col min="12547" max="12547" width="13.7109375" style="4" bestFit="1" customWidth="1"/>
    <col min="12548" max="12548" width="3.140625" style="4" customWidth="1"/>
    <col min="12549" max="12549" width="17.42578125" style="4" bestFit="1" customWidth="1"/>
    <col min="12550" max="12800" width="11.42578125" style="4"/>
    <col min="12801" max="12801" width="10.7109375" style="4" bestFit="1" customWidth="1"/>
    <col min="12802" max="12802" width="11.42578125" style="4"/>
    <col min="12803" max="12803" width="13.7109375" style="4" bestFit="1" customWidth="1"/>
    <col min="12804" max="12804" width="3.140625" style="4" customWidth="1"/>
    <col min="12805" max="12805" width="17.42578125" style="4" bestFit="1" customWidth="1"/>
    <col min="12806" max="13056" width="11.42578125" style="4"/>
    <col min="13057" max="13057" width="10.7109375" style="4" bestFit="1" customWidth="1"/>
    <col min="13058" max="13058" width="11.42578125" style="4"/>
    <col min="13059" max="13059" width="13.7109375" style="4" bestFit="1" customWidth="1"/>
    <col min="13060" max="13060" width="3.140625" style="4" customWidth="1"/>
    <col min="13061" max="13061" width="17.42578125" style="4" bestFit="1" customWidth="1"/>
    <col min="13062" max="13312" width="11.42578125" style="4"/>
    <col min="13313" max="13313" width="10.7109375" style="4" bestFit="1" customWidth="1"/>
    <col min="13314" max="13314" width="11.42578125" style="4"/>
    <col min="13315" max="13315" width="13.7109375" style="4" bestFit="1" customWidth="1"/>
    <col min="13316" max="13316" width="3.140625" style="4" customWidth="1"/>
    <col min="13317" max="13317" width="17.42578125" style="4" bestFit="1" customWidth="1"/>
    <col min="13318" max="13568" width="11.42578125" style="4"/>
    <col min="13569" max="13569" width="10.7109375" style="4" bestFit="1" customWidth="1"/>
    <col min="13570" max="13570" width="11.42578125" style="4"/>
    <col min="13571" max="13571" width="13.7109375" style="4" bestFit="1" customWidth="1"/>
    <col min="13572" max="13572" width="3.140625" style="4" customWidth="1"/>
    <col min="13573" max="13573" width="17.42578125" style="4" bestFit="1" customWidth="1"/>
    <col min="13574" max="13824" width="11.42578125" style="4"/>
    <col min="13825" max="13825" width="10.7109375" style="4" bestFit="1" customWidth="1"/>
    <col min="13826" max="13826" width="11.42578125" style="4"/>
    <col min="13827" max="13827" width="13.7109375" style="4" bestFit="1" customWidth="1"/>
    <col min="13828" max="13828" width="3.140625" style="4" customWidth="1"/>
    <col min="13829" max="13829" width="17.42578125" style="4" bestFit="1" customWidth="1"/>
    <col min="13830" max="14080" width="11.42578125" style="4"/>
    <col min="14081" max="14081" width="10.7109375" style="4" bestFit="1" customWidth="1"/>
    <col min="14082" max="14082" width="11.42578125" style="4"/>
    <col min="14083" max="14083" width="13.7109375" style="4" bestFit="1" customWidth="1"/>
    <col min="14084" max="14084" width="3.140625" style="4" customWidth="1"/>
    <col min="14085" max="14085" width="17.42578125" style="4" bestFit="1" customWidth="1"/>
    <col min="14086" max="14336" width="11.42578125" style="4"/>
    <col min="14337" max="14337" width="10.7109375" style="4" bestFit="1" customWidth="1"/>
    <col min="14338" max="14338" width="11.42578125" style="4"/>
    <col min="14339" max="14339" width="13.7109375" style="4" bestFit="1" customWidth="1"/>
    <col min="14340" max="14340" width="3.140625" style="4" customWidth="1"/>
    <col min="14341" max="14341" width="17.42578125" style="4" bestFit="1" customWidth="1"/>
    <col min="14342" max="14592" width="11.42578125" style="4"/>
    <col min="14593" max="14593" width="10.7109375" style="4" bestFit="1" customWidth="1"/>
    <col min="14594" max="14594" width="11.42578125" style="4"/>
    <col min="14595" max="14595" width="13.7109375" style="4" bestFit="1" customWidth="1"/>
    <col min="14596" max="14596" width="3.140625" style="4" customWidth="1"/>
    <col min="14597" max="14597" width="17.42578125" style="4" bestFit="1" customWidth="1"/>
    <col min="14598" max="14848" width="11.42578125" style="4"/>
    <col min="14849" max="14849" width="10.7109375" style="4" bestFit="1" customWidth="1"/>
    <col min="14850" max="14850" width="11.42578125" style="4"/>
    <col min="14851" max="14851" width="13.7109375" style="4" bestFit="1" customWidth="1"/>
    <col min="14852" max="14852" width="3.140625" style="4" customWidth="1"/>
    <col min="14853" max="14853" width="17.42578125" style="4" bestFit="1" customWidth="1"/>
    <col min="14854" max="15104" width="11.42578125" style="4"/>
    <col min="15105" max="15105" width="10.7109375" style="4" bestFit="1" customWidth="1"/>
    <col min="15106" max="15106" width="11.42578125" style="4"/>
    <col min="15107" max="15107" width="13.7109375" style="4" bestFit="1" customWidth="1"/>
    <col min="15108" max="15108" width="3.140625" style="4" customWidth="1"/>
    <col min="15109" max="15109" width="17.42578125" style="4" bestFit="1" customWidth="1"/>
    <col min="15110" max="15360" width="11.42578125" style="4"/>
    <col min="15361" max="15361" width="10.7109375" style="4" bestFit="1" customWidth="1"/>
    <col min="15362" max="15362" width="11.42578125" style="4"/>
    <col min="15363" max="15363" width="13.7109375" style="4" bestFit="1" customWidth="1"/>
    <col min="15364" max="15364" width="3.140625" style="4" customWidth="1"/>
    <col min="15365" max="15365" width="17.42578125" style="4" bestFit="1" customWidth="1"/>
    <col min="15366" max="15616" width="11.42578125" style="4"/>
    <col min="15617" max="15617" width="10.7109375" style="4" bestFit="1" customWidth="1"/>
    <col min="15618" max="15618" width="11.42578125" style="4"/>
    <col min="15619" max="15619" width="13.7109375" style="4" bestFit="1" customWidth="1"/>
    <col min="15620" max="15620" width="3.140625" style="4" customWidth="1"/>
    <col min="15621" max="15621" width="17.42578125" style="4" bestFit="1" customWidth="1"/>
    <col min="15622" max="15872" width="11.42578125" style="4"/>
    <col min="15873" max="15873" width="10.7109375" style="4" bestFit="1" customWidth="1"/>
    <col min="15874" max="15874" width="11.42578125" style="4"/>
    <col min="15875" max="15875" width="13.7109375" style="4" bestFit="1" customWidth="1"/>
    <col min="15876" max="15876" width="3.140625" style="4" customWidth="1"/>
    <col min="15877" max="15877" width="17.42578125" style="4" bestFit="1" customWidth="1"/>
    <col min="15878" max="16128" width="11.42578125" style="4"/>
    <col min="16129" max="16129" width="10.7109375" style="4" bestFit="1" customWidth="1"/>
    <col min="16130" max="16130" width="11.42578125" style="4"/>
    <col min="16131" max="16131" width="13.7109375" style="4" bestFit="1" customWidth="1"/>
    <col min="16132" max="16132" width="3.140625" style="4" customWidth="1"/>
    <col min="16133" max="16133" width="17.42578125" style="4" bestFit="1" customWidth="1"/>
    <col min="16134" max="16384" width="11.42578125" style="4"/>
  </cols>
  <sheetData>
    <row r="1" spans="1:5" x14ac:dyDescent="0.2">
      <c r="A1" s="32" t="s">
        <v>0</v>
      </c>
      <c r="B1" s="32" t="s">
        <v>4</v>
      </c>
      <c r="C1" s="33" t="s">
        <v>5</v>
      </c>
      <c r="E1" s="33" t="s">
        <v>6</v>
      </c>
    </row>
    <row r="2" spans="1:5" x14ac:dyDescent="0.2">
      <c r="A2" s="27">
        <v>42005</v>
      </c>
      <c r="B2" s="28">
        <v>1283184</v>
      </c>
      <c r="C2" s="28">
        <v>1008000</v>
      </c>
      <c r="E2" s="4">
        <v>0.3</v>
      </c>
    </row>
    <row r="3" spans="1:5" x14ac:dyDescent="0.2">
      <c r="A3" s="27">
        <v>42036</v>
      </c>
      <c r="B3" s="28">
        <v>1082305</v>
      </c>
      <c r="C3" s="28">
        <f>$E$2*B3+(1-$E$2)*C2</f>
        <v>1030291.5</v>
      </c>
      <c r="D3" s="5"/>
    </row>
    <row r="4" spans="1:5" x14ac:dyDescent="0.2">
      <c r="A4" s="27">
        <v>42064</v>
      </c>
      <c r="B4" s="28">
        <v>994086</v>
      </c>
      <c r="C4" s="28">
        <f t="shared" ref="C4:C31" si="0">$E$2*B4+(1-$E$2)*C3</f>
        <v>1019429.8499999999</v>
      </c>
      <c r="E4" s="5"/>
    </row>
    <row r="5" spans="1:5" x14ac:dyDescent="0.2">
      <c r="A5" s="27">
        <v>42095</v>
      </c>
      <c r="B5" s="28">
        <v>1155948</v>
      </c>
      <c r="C5" s="28">
        <f t="shared" si="0"/>
        <v>1060385.2949999999</v>
      </c>
    </row>
    <row r="6" spans="1:5" x14ac:dyDescent="0.2">
      <c r="A6" s="27">
        <v>42125</v>
      </c>
      <c r="B6" s="28">
        <v>1133963</v>
      </c>
      <c r="C6" s="28">
        <f t="shared" si="0"/>
        <v>1082458.6064999998</v>
      </c>
    </row>
    <row r="7" spans="1:5" x14ac:dyDescent="0.2">
      <c r="A7" s="27">
        <v>42156</v>
      </c>
      <c r="B7" s="28">
        <v>1502140</v>
      </c>
      <c r="C7" s="28">
        <f t="shared" si="0"/>
        <v>1208363.0245499997</v>
      </c>
    </row>
    <row r="8" spans="1:5" x14ac:dyDescent="0.2">
      <c r="A8" s="27">
        <v>42186</v>
      </c>
      <c r="B8" s="28">
        <v>1146718</v>
      </c>
      <c r="C8" s="28">
        <f t="shared" si="0"/>
        <v>1189869.5171849998</v>
      </c>
    </row>
    <row r="9" spans="1:5" x14ac:dyDescent="0.2">
      <c r="A9" s="27">
        <v>42217</v>
      </c>
      <c r="B9" s="28">
        <v>1712185</v>
      </c>
      <c r="C9" s="28">
        <f t="shared" si="0"/>
        <v>1346564.1620294997</v>
      </c>
    </row>
    <row r="10" spans="1:5" x14ac:dyDescent="0.2">
      <c r="A10" s="27">
        <v>42248</v>
      </c>
      <c r="B10" s="28">
        <v>1090961</v>
      </c>
      <c r="C10" s="28">
        <f t="shared" si="0"/>
        <v>1269883.2134206498</v>
      </c>
    </row>
    <row r="11" spans="1:5" x14ac:dyDescent="0.2">
      <c r="A11" s="27">
        <v>42278</v>
      </c>
      <c r="B11" s="28">
        <v>1131697</v>
      </c>
      <c r="C11" s="28">
        <f t="shared" si="0"/>
        <v>1228427.3493944546</v>
      </c>
    </row>
    <row r="12" spans="1:5" x14ac:dyDescent="0.2">
      <c r="A12" s="27">
        <v>42309</v>
      </c>
      <c r="B12" s="28">
        <v>1174979</v>
      </c>
      <c r="C12" s="28">
        <f t="shared" si="0"/>
        <v>1212392.8445761183</v>
      </c>
    </row>
    <row r="13" spans="1:5" x14ac:dyDescent="0.2">
      <c r="A13" s="27">
        <v>42339</v>
      </c>
      <c r="B13" s="28">
        <v>2265940</v>
      </c>
      <c r="C13" s="28">
        <f t="shared" si="0"/>
        <v>1528456.9912032827</v>
      </c>
    </row>
    <row r="14" spans="1:5" x14ac:dyDescent="0.2">
      <c r="A14" s="27">
        <v>42370</v>
      </c>
      <c r="B14" s="28">
        <v>1063846</v>
      </c>
      <c r="C14" s="28">
        <f t="shared" si="0"/>
        <v>1389073.6938422979</v>
      </c>
    </row>
    <row r="15" spans="1:5" x14ac:dyDescent="0.2">
      <c r="A15" s="27">
        <v>42401</v>
      </c>
      <c r="B15" s="28">
        <v>821085</v>
      </c>
      <c r="C15" s="28">
        <f t="shared" si="0"/>
        <v>1218677.0856896085</v>
      </c>
    </row>
    <row r="16" spans="1:5" x14ac:dyDescent="0.2">
      <c r="A16" s="27">
        <v>42430</v>
      </c>
      <c r="B16" s="28">
        <v>1146337</v>
      </c>
      <c r="C16" s="28">
        <f t="shared" si="0"/>
        <v>1196975.0599827259</v>
      </c>
    </row>
    <row r="17" spans="1:3" x14ac:dyDescent="0.2">
      <c r="A17" s="27">
        <v>42461</v>
      </c>
      <c r="B17" s="28">
        <v>987593</v>
      </c>
      <c r="C17" s="28">
        <f t="shared" si="0"/>
        <v>1134160.441987908</v>
      </c>
    </row>
    <row r="18" spans="1:3" x14ac:dyDescent="0.2">
      <c r="A18" s="27">
        <v>42491</v>
      </c>
      <c r="B18" s="28">
        <v>1190255</v>
      </c>
      <c r="C18" s="28">
        <f t="shared" si="0"/>
        <v>1150988.8093915356</v>
      </c>
    </row>
    <row r="19" spans="1:3" x14ac:dyDescent="0.2">
      <c r="A19" s="27">
        <v>42522</v>
      </c>
      <c r="B19" s="28">
        <v>1401064</v>
      </c>
      <c r="C19" s="28">
        <f t="shared" si="0"/>
        <v>1226011.3665740748</v>
      </c>
    </row>
    <row r="20" spans="1:3" x14ac:dyDescent="0.2">
      <c r="A20" s="27">
        <v>42552</v>
      </c>
      <c r="B20" s="28">
        <v>1172433</v>
      </c>
      <c r="C20" s="28">
        <f t="shared" si="0"/>
        <v>1209937.8566018522</v>
      </c>
    </row>
    <row r="21" spans="1:3" x14ac:dyDescent="0.2">
      <c r="A21" s="27">
        <v>42583</v>
      </c>
      <c r="B21" s="28">
        <v>1286367</v>
      </c>
      <c r="C21" s="28">
        <f t="shared" si="0"/>
        <v>1232866.5996212964</v>
      </c>
    </row>
    <row r="22" spans="1:3" x14ac:dyDescent="0.2">
      <c r="A22" s="27">
        <v>42614</v>
      </c>
      <c r="B22" s="28">
        <v>1598888</v>
      </c>
      <c r="C22" s="28">
        <f t="shared" si="0"/>
        <v>1342673.0197349074</v>
      </c>
    </row>
    <row r="23" spans="1:3" x14ac:dyDescent="0.2">
      <c r="A23" s="27">
        <v>42644</v>
      </c>
      <c r="B23" s="28">
        <v>1463950</v>
      </c>
      <c r="C23" s="28">
        <f t="shared" si="0"/>
        <v>1379056.113814435</v>
      </c>
    </row>
    <row r="24" spans="1:3" x14ac:dyDescent="0.2">
      <c r="A24" s="27">
        <v>42675</v>
      </c>
      <c r="B24" s="28">
        <v>1023747</v>
      </c>
      <c r="C24" s="28">
        <f t="shared" si="0"/>
        <v>1272463.3796701045</v>
      </c>
    </row>
    <row r="25" spans="1:3" x14ac:dyDescent="0.2">
      <c r="A25" s="27">
        <v>42705</v>
      </c>
      <c r="B25" s="28">
        <v>1140099</v>
      </c>
      <c r="C25" s="28">
        <f t="shared" si="0"/>
        <v>1232754.0657690731</v>
      </c>
    </row>
    <row r="26" spans="1:3" x14ac:dyDescent="0.2">
      <c r="A26" s="27">
        <v>42736</v>
      </c>
      <c r="B26" s="28">
        <v>1163214</v>
      </c>
      <c r="C26" s="28">
        <f t="shared" si="0"/>
        <v>1211892.046038351</v>
      </c>
    </row>
    <row r="27" spans="1:3" x14ac:dyDescent="0.2">
      <c r="A27" s="27">
        <v>42767</v>
      </c>
      <c r="B27" s="28">
        <v>1289572</v>
      </c>
      <c r="C27" s="28">
        <f t="shared" si="0"/>
        <v>1235196.0322268456</v>
      </c>
    </row>
    <row r="28" spans="1:3" x14ac:dyDescent="0.2">
      <c r="A28" s="27">
        <v>42795</v>
      </c>
      <c r="B28" s="28">
        <v>1394800</v>
      </c>
      <c r="C28" s="28">
        <f t="shared" si="0"/>
        <v>1283077.2225587917</v>
      </c>
    </row>
    <row r="29" spans="1:3" x14ac:dyDescent="0.2">
      <c r="A29" s="27">
        <v>42826</v>
      </c>
      <c r="B29" s="28">
        <v>1016151</v>
      </c>
      <c r="C29" s="28">
        <f t="shared" si="0"/>
        <v>1202999.3557911541</v>
      </c>
    </row>
    <row r="30" spans="1:3" x14ac:dyDescent="0.2">
      <c r="A30" s="27">
        <v>42856</v>
      </c>
      <c r="B30" s="28">
        <v>1307744</v>
      </c>
      <c r="C30" s="28">
        <f t="shared" si="0"/>
        <v>1234422.7490538079</v>
      </c>
    </row>
    <row r="31" spans="1:3" x14ac:dyDescent="0.2">
      <c r="A31" s="27">
        <v>42887</v>
      </c>
      <c r="B31" s="28">
        <v>1248255</v>
      </c>
      <c r="C31" s="28">
        <f t="shared" si="0"/>
        <v>1238572.4243376656</v>
      </c>
    </row>
  </sheetData>
  <pageMargins left="0.78740157499999996" right="0.78740157499999996" top="0.984251969" bottom="0.984251969" header="0.4921259845" footer="0.4921259845"/>
  <pageSetup paperSize="9" orientation="portrait" horizontalDpi="0" verticalDpi="0" copies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I3" sqref="I3"/>
    </sheetView>
  </sheetViews>
  <sheetFormatPr baseColWidth="10" defaultRowHeight="12.75" x14ac:dyDescent="0.2"/>
  <cols>
    <col min="1" max="1" width="10.7109375" style="4" bestFit="1" customWidth="1"/>
    <col min="2" max="2" width="13.42578125" style="4" bestFit="1" customWidth="1"/>
    <col min="3" max="3" width="13.7109375" style="4" bestFit="1" customWidth="1"/>
    <col min="4" max="4" width="15.28515625" style="4" customWidth="1"/>
    <col min="5" max="5" width="18.7109375" style="4" customWidth="1"/>
    <col min="6" max="6" width="20" style="4" customWidth="1"/>
    <col min="7" max="16384" width="11.42578125" style="4"/>
  </cols>
  <sheetData>
    <row r="1" spans="1:6" ht="25.5" x14ac:dyDescent="0.2">
      <c r="A1" s="32" t="s">
        <v>0</v>
      </c>
      <c r="B1" s="32" t="s">
        <v>1</v>
      </c>
      <c r="C1" s="34" t="s">
        <v>5</v>
      </c>
      <c r="D1" s="35" t="s">
        <v>12</v>
      </c>
      <c r="E1" s="32" t="s">
        <v>6</v>
      </c>
      <c r="F1" s="36" t="s">
        <v>13</v>
      </c>
    </row>
    <row r="2" spans="1:6" x14ac:dyDescent="0.2">
      <c r="A2" s="27">
        <v>42005</v>
      </c>
      <c r="B2" s="6">
        <v>1202500</v>
      </c>
      <c r="C2" s="21">
        <v>1202500</v>
      </c>
      <c r="D2" s="21">
        <f>AVERAGE($C$2:$C$25)</f>
        <v>951535.87074523338</v>
      </c>
      <c r="E2" s="25">
        <v>0.3</v>
      </c>
      <c r="F2" s="25">
        <f>CORREL(B2:B24,B3:B25)</f>
        <v>0.58032728919930987</v>
      </c>
    </row>
    <row r="3" spans="1:6" x14ac:dyDescent="0.2">
      <c r="A3" s="27">
        <v>42036</v>
      </c>
      <c r="B3" s="6">
        <v>912345</v>
      </c>
      <c r="C3" s="21">
        <f>$E$2*B3+(1-$E$2)*C2</f>
        <v>1115453.5</v>
      </c>
      <c r="D3" s="21">
        <f t="shared" ref="D3:D25" si="0">AVERAGE($C$2:$C$25)</f>
        <v>951535.87074523338</v>
      </c>
      <c r="E3" s="25"/>
      <c r="F3" s="25"/>
    </row>
    <row r="4" spans="1:6" x14ac:dyDescent="0.2">
      <c r="A4" s="27">
        <v>42064</v>
      </c>
      <c r="B4" s="6">
        <v>423900</v>
      </c>
      <c r="C4" s="21">
        <f t="shared" ref="C4:C25" si="1">$E$2*B4+(1-$E$2)*C3</f>
        <v>907987.45</v>
      </c>
      <c r="D4" s="21">
        <f t="shared" si="0"/>
        <v>951535.87074523338</v>
      </c>
      <c r="E4" s="25"/>
      <c r="F4" s="25"/>
    </row>
    <row r="5" spans="1:6" x14ac:dyDescent="0.2">
      <c r="A5" s="27">
        <v>42095</v>
      </c>
      <c r="B5" s="6">
        <v>790500</v>
      </c>
      <c r="C5" s="21">
        <f t="shared" si="1"/>
        <v>872741.21499999997</v>
      </c>
      <c r="D5" s="21">
        <f t="shared" si="0"/>
        <v>951535.87074523338</v>
      </c>
      <c r="E5" s="25"/>
      <c r="F5" s="25"/>
    </row>
    <row r="6" spans="1:6" x14ac:dyDescent="0.2">
      <c r="A6" s="27">
        <v>42125</v>
      </c>
      <c r="B6" s="6">
        <v>512000</v>
      </c>
      <c r="C6" s="21">
        <f t="shared" si="1"/>
        <v>764518.85049999994</v>
      </c>
      <c r="D6" s="21">
        <f t="shared" si="0"/>
        <v>951535.87074523338</v>
      </c>
      <c r="E6" s="25"/>
      <c r="F6" s="25"/>
    </row>
    <row r="7" spans="1:6" x14ac:dyDescent="0.2">
      <c r="A7" s="27">
        <v>42156</v>
      </c>
      <c r="B7" s="6">
        <v>482300</v>
      </c>
      <c r="C7" s="21">
        <f t="shared" si="1"/>
        <v>679853.19534999994</v>
      </c>
      <c r="D7" s="21">
        <f t="shared" si="0"/>
        <v>951535.87074523338</v>
      </c>
      <c r="E7" s="25"/>
      <c r="F7" s="25"/>
    </row>
    <row r="8" spans="1:6" x14ac:dyDescent="0.2">
      <c r="A8" s="27">
        <v>42186</v>
      </c>
      <c r="B8" s="6">
        <v>523000</v>
      </c>
      <c r="C8" s="21">
        <f t="shared" si="1"/>
        <v>632797.23674499989</v>
      </c>
      <c r="D8" s="21">
        <f t="shared" si="0"/>
        <v>951535.87074523338</v>
      </c>
      <c r="E8" s="25"/>
      <c r="F8" s="25"/>
    </row>
    <row r="9" spans="1:6" x14ac:dyDescent="0.2">
      <c r="A9" s="27">
        <v>42217</v>
      </c>
      <c r="B9" s="6">
        <v>502000</v>
      </c>
      <c r="C9" s="21">
        <f t="shared" si="1"/>
        <v>593558.06572149997</v>
      </c>
      <c r="D9" s="21">
        <f t="shared" si="0"/>
        <v>951535.87074523338</v>
      </c>
      <c r="E9" s="25"/>
      <c r="F9" s="25"/>
    </row>
    <row r="10" spans="1:6" x14ac:dyDescent="0.2">
      <c r="A10" s="27">
        <v>42248</v>
      </c>
      <c r="B10" s="6">
        <v>1398700</v>
      </c>
      <c r="C10" s="21">
        <f t="shared" si="1"/>
        <v>835100.64600504993</v>
      </c>
      <c r="D10" s="21">
        <f t="shared" si="0"/>
        <v>951535.87074523338</v>
      </c>
      <c r="E10" s="25"/>
      <c r="F10" s="25"/>
    </row>
    <row r="11" spans="1:6" x14ac:dyDescent="0.2">
      <c r="A11" s="27">
        <v>42278</v>
      </c>
      <c r="B11" s="6">
        <v>1329000</v>
      </c>
      <c r="C11" s="21">
        <f t="shared" si="1"/>
        <v>983270.45220353489</v>
      </c>
      <c r="D11" s="21">
        <f t="shared" si="0"/>
        <v>951535.87074523338</v>
      </c>
      <c r="E11" s="25"/>
      <c r="F11" s="25"/>
    </row>
    <row r="12" spans="1:6" x14ac:dyDescent="0.2">
      <c r="A12" s="27">
        <v>42309</v>
      </c>
      <c r="B12" s="6">
        <v>1620000</v>
      </c>
      <c r="C12" s="21">
        <f t="shared" si="1"/>
        <v>1174289.3165424746</v>
      </c>
      <c r="D12" s="21">
        <f t="shared" si="0"/>
        <v>951535.87074523338</v>
      </c>
      <c r="E12" s="25"/>
      <c r="F12" s="25"/>
    </row>
    <row r="13" spans="1:6" x14ac:dyDescent="0.2">
      <c r="A13" s="27">
        <v>42339</v>
      </c>
      <c r="B13" s="6">
        <v>1752000</v>
      </c>
      <c r="C13" s="21">
        <f t="shared" si="1"/>
        <v>1347602.5215797322</v>
      </c>
      <c r="D13" s="21">
        <f t="shared" si="0"/>
        <v>951535.87074523338</v>
      </c>
      <c r="E13" s="25"/>
      <c r="F13" s="25"/>
    </row>
    <row r="14" spans="1:6" x14ac:dyDescent="0.2">
      <c r="A14" s="27">
        <v>42370</v>
      </c>
      <c r="B14" s="6">
        <v>1009200</v>
      </c>
      <c r="C14" s="21">
        <f t="shared" si="1"/>
        <v>1246081.7651058123</v>
      </c>
      <c r="D14" s="21">
        <f t="shared" si="0"/>
        <v>951535.87074523338</v>
      </c>
      <c r="E14" s="25"/>
      <c r="F14" s="25"/>
    </row>
    <row r="15" spans="1:6" x14ac:dyDescent="0.2">
      <c r="A15" s="27">
        <v>42401</v>
      </c>
      <c r="B15" s="6">
        <v>512300</v>
      </c>
      <c r="C15" s="21">
        <f t="shared" si="1"/>
        <v>1025947.2355740686</v>
      </c>
      <c r="D15" s="21">
        <f t="shared" si="0"/>
        <v>951535.87074523338</v>
      </c>
      <c r="E15" s="25"/>
      <c r="F15" s="25"/>
    </row>
    <row r="16" spans="1:6" x14ac:dyDescent="0.2">
      <c r="A16" s="27">
        <v>42430</v>
      </c>
      <c r="B16" s="6">
        <v>410200</v>
      </c>
      <c r="C16" s="21">
        <f t="shared" si="1"/>
        <v>841223.06490184797</v>
      </c>
      <c r="D16" s="21">
        <f t="shared" si="0"/>
        <v>951535.87074523338</v>
      </c>
      <c r="E16" s="25"/>
      <c r="F16" s="25"/>
    </row>
    <row r="17" spans="1:6" x14ac:dyDescent="0.2">
      <c r="A17" s="27">
        <v>42461</v>
      </c>
      <c r="B17" s="6">
        <v>804500</v>
      </c>
      <c r="C17" s="21">
        <f t="shared" si="1"/>
        <v>830206.14543129352</v>
      </c>
      <c r="D17" s="21">
        <f t="shared" si="0"/>
        <v>951535.87074523338</v>
      </c>
      <c r="E17" s="25"/>
      <c r="F17" s="25"/>
    </row>
    <row r="18" spans="1:6" x14ac:dyDescent="0.2">
      <c r="A18" s="27">
        <v>42491</v>
      </c>
      <c r="B18" s="6">
        <v>501200</v>
      </c>
      <c r="C18" s="21">
        <f t="shared" si="1"/>
        <v>731504.30180190539</v>
      </c>
      <c r="D18" s="21">
        <f t="shared" si="0"/>
        <v>951535.87074523338</v>
      </c>
      <c r="E18" s="25"/>
      <c r="F18" s="25"/>
    </row>
    <row r="19" spans="1:6" x14ac:dyDescent="0.2">
      <c r="A19" s="27">
        <v>42522</v>
      </c>
      <c r="B19" s="6">
        <v>523000</v>
      </c>
      <c r="C19" s="21">
        <f t="shared" si="1"/>
        <v>668953.01126133371</v>
      </c>
      <c r="D19" s="21">
        <f t="shared" si="0"/>
        <v>951535.87074523338</v>
      </c>
      <c r="E19" s="25"/>
      <c r="F19" s="25"/>
    </row>
    <row r="20" spans="1:6" x14ac:dyDescent="0.2">
      <c r="A20" s="27">
        <v>42552</v>
      </c>
      <c r="B20" s="6">
        <v>489700</v>
      </c>
      <c r="C20" s="21">
        <f t="shared" si="1"/>
        <v>615177.10788293357</v>
      </c>
      <c r="D20" s="21">
        <f t="shared" si="0"/>
        <v>951535.87074523338</v>
      </c>
      <c r="E20" s="25"/>
      <c r="F20" s="25"/>
    </row>
    <row r="21" spans="1:6" x14ac:dyDescent="0.2">
      <c r="A21" s="27">
        <v>42583</v>
      </c>
      <c r="B21" s="6">
        <v>835689</v>
      </c>
      <c r="C21" s="21">
        <f t="shared" si="1"/>
        <v>681330.67551805347</v>
      </c>
      <c r="D21" s="21">
        <f t="shared" si="0"/>
        <v>951535.87074523338</v>
      </c>
      <c r="E21" s="25"/>
      <c r="F21" s="25"/>
    </row>
    <row r="22" spans="1:6" x14ac:dyDescent="0.2">
      <c r="A22" s="27">
        <v>42614</v>
      </c>
      <c r="B22" s="6">
        <v>2001300</v>
      </c>
      <c r="C22" s="21">
        <f t="shared" si="1"/>
        <v>1077321.4728626374</v>
      </c>
      <c r="D22" s="21">
        <f t="shared" si="0"/>
        <v>951535.87074523338</v>
      </c>
      <c r="E22" s="25"/>
      <c r="F22" s="25"/>
    </row>
    <row r="23" spans="1:6" x14ac:dyDescent="0.2">
      <c r="A23" s="27">
        <v>42644</v>
      </c>
      <c r="B23" s="6">
        <v>2001050</v>
      </c>
      <c r="C23" s="21">
        <f t="shared" si="1"/>
        <v>1354440.0310038461</v>
      </c>
      <c r="D23" s="21">
        <f t="shared" si="0"/>
        <v>951535.87074523338</v>
      </c>
      <c r="E23" s="25"/>
      <c r="F23" s="25"/>
    </row>
    <row r="24" spans="1:6" x14ac:dyDescent="0.2">
      <c r="A24" s="27">
        <v>42675</v>
      </c>
      <c r="B24" s="6">
        <v>1745000</v>
      </c>
      <c r="C24" s="21">
        <f t="shared" si="1"/>
        <v>1471608.0217026921</v>
      </c>
      <c r="D24" s="21">
        <f t="shared" si="0"/>
        <v>951535.87074523338</v>
      </c>
      <c r="E24" s="25"/>
      <c r="F24" s="25"/>
    </row>
    <row r="25" spans="1:6" x14ac:dyDescent="0.2">
      <c r="A25" s="27">
        <v>42705</v>
      </c>
      <c r="B25" s="6">
        <v>510900</v>
      </c>
      <c r="C25" s="21">
        <f t="shared" si="1"/>
        <v>1183395.6151918843</v>
      </c>
      <c r="D25" s="21">
        <f t="shared" si="0"/>
        <v>951535.87074523338</v>
      </c>
      <c r="E25" s="25"/>
      <c r="F25" s="25"/>
    </row>
    <row r="26" spans="1:6" x14ac:dyDescent="0.2">
      <c r="A26" s="7"/>
      <c r="B26" s="20"/>
      <c r="C26" s="19"/>
      <c r="D26" s="19"/>
    </row>
  </sheetData>
  <pageMargins left="0.78740157499999996" right="0.78740157499999996" top="0.984251969" bottom="0.984251969" header="0.4921259845" footer="0.4921259845"/>
  <pageSetup paperSize="9" orientation="portrait" horizontalDpi="0" verticalDpi="0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Trend</vt:lpstr>
      <vt:lpstr>Erste Differenzen</vt:lpstr>
      <vt:lpstr>Gleitender Mittelwert</vt:lpstr>
      <vt:lpstr>Exponentielle_Glättung</vt:lpstr>
      <vt:lpstr>Saisonale Komponente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2010 im Controlling - Galileo Press</dc:title>
  <dc:creator/>
  <cp:lastModifiedBy/>
  <dcterms:created xsi:type="dcterms:W3CDTF">2010-02-14T15:55:22Z</dcterms:created>
  <dcterms:modified xsi:type="dcterms:W3CDTF">2016-02-07T17:46:53Z</dcterms:modified>
</cp:coreProperties>
</file>