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35" windowWidth="15600" windowHeight="9945" activeTab="1"/>
  </bookViews>
  <sheets>
    <sheet name="Daten" sheetId="1" r:id="rId1"/>
    <sheet name="HH-Chart" sheetId="2" r:id="rId2"/>
  </sheets>
  <definedNames/>
  <calcPr fullCalcOnLoad="1"/>
</workbook>
</file>

<file path=xl/sharedStrings.xml><?xml version="1.0" encoding="utf-8"?>
<sst xmlns="http://schemas.openxmlformats.org/spreadsheetml/2006/main" count="56" uniqueCount="46">
  <si>
    <t>Kopfzeile 1</t>
  </si>
  <si>
    <t>Kopfzeile 2</t>
  </si>
  <si>
    <t>Erfassen Sie hier die darzustellenden Daten</t>
  </si>
  <si>
    <t>Jan</t>
  </si>
  <si>
    <t>Feb</t>
  </si>
  <si>
    <t>Mrz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</si>
  <si>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</si>
  <si>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</si>
  <si>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</si>
  <si>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</si>
  <si>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</si>
  <si>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</si>
  <si>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</si>
  <si>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</si>
  <si>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</si>
  <si>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x-Wert</t>
  </si>
  <si>
    <t>y-Wert</t>
  </si>
  <si>
    <t>y-Wert (grün)</t>
  </si>
  <si>
    <t>y-Wert (rot)</t>
  </si>
  <si>
    <t>Abweichungspfeil</t>
  </si>
  <si>
    <t>Achsenbeschriftung</t>
  </si>
  <si>
    <t>x-Wert Achsenbeschriftung</t>
  </si>
  <si>
    <t>y-Wert Achsenbeschriftung</t>
  </si>
  <si>
    <t>kummulierte Istwerte</t>
  </si>
  <si>
    <t>Null-Linie 1</t>
  </si>
  <si>
    <t>Null-Linie 2</t>
  </si>
  <si>
    <t>Ab hier werden die Daten für das Diagramm aufbereitet</t>
  </si>
  <si>
    <t>Endwert</t>
  </si>
  <si>
    <t>Trennlinie x</t>
  </si>
  <si>
    <t>Trennlinie y</t>
  </si>
  <si>
    <t>MAX</t>
  </si>
  <si>
    <t>MIN</t>
  </si>
  <si>
    <t>Summe ABS</t>
  </si>
  <si>
    <t>Abweichung</t>
  </si>
  <si>
    <t>Fußzeile 1</t>
  </si>
  <si>
    <t>Fußzeile 2</t>
  </si>
  <si>
    <t>Plan</t>
  </si>
  <si>
    <t>Ist</t>
  </si>
  <si>
    <t>Null-Linie 3</t>
  </si>
  <si>
    <t>x-Wert Null-Linie 3</t>
  </si>
  <si>
    <t>Finanzmittel in TEUR</t>
  </si>
  <si>
    <t>Datenquelle: Controlling</t>
  </si>
  <si>
    <t>Stand: 01.01.2010</t>
  </si>
  <si>
    <t>Der Finanzmittelbestand liegt um 10.000 TEUR unter Plan.</t>
  </si>
  <si>
    <t>Werte</t>
  </si>
  <si>
    <t>Beschriftung x-Achse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</si>
</sst>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[Red]\-#,##0\ "/>
    <numFmt numFmtId="165" formatCode="\+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8">
    <xf numFmtId="0" fontId="0" fillId="0" borderId="0" xfId="0" applyFont="1" applyAlignment="1">
      <alignment/>
    </xf>
    <xf numFmtId="0" fontId="4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right" vertical="top"/>
      <protection/>
    </xf>
    <xf numFmtId="0" fontId="0" fillId="0" borderId="0" xfId="0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 vertical="top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Fill="1" applyAlignment="1" applyProtection="1">
      <alignment horizontal="right" vertical="top"/>
      <protection/>
    </xf>
    <xf numFmtId="165" fontId="0" fillId="0" borderId="0" xfId="0" applyNumberFormat="1" applyAlignment="1" applyProtection="1">
      <alignment/>
      <protection/>
    </xf>
    <xf numFmtId="165" fontId="0" fillId="30" borderId="0" xfId="0" applyNumberFormat="1" applyFill="1" applyAlignment="1" applyProtection="1">
      <alignment horizontal="right" vertical="top"/>
      <protection locked="0"/>
    </xf>
    <xf numFmtId="0" fontId="28" fillId="0" borderId="10" xfId="0" applyFont="1" applyBorder="1" applyAlignment="1" applyProtection="1">
      <alignment/>
      <protection/>
    </xf>
    <xf numFmtId="0" fontId="28" fillId="0" borderId="11" xfId="0" applyFont="1" applyBorder="1" applyAlignment="1" applyProtection="1">
      <alignment/>
      <protection/>
    </xf>
    <xf numFmtId="165" fontId="28" fillId="30" borderId="11" xfId="0" applyNumberFormat="1" applyFont="1" applyFill="1" applyBorder="1" applyAlignment="1" applyProtection="1">
      <alignment horizontal="right" vertical="top"/>
      <protection locked="0"/>
    </xf>
    <xf numFmtId="0" fontId="28" fillId="30" borderId="11" xfId="0" applyFont="1" applyFill="1" applyBorder="1" applyAlignment="1" applyProtection="1">
      <alignment horizontal="right" vertical="top"/>
      <protection locked="0"/>
    </xf>
    <xf numFmtId="0" fontId="28" fillId="0" borderId="12" xfId="0" applyFont="1" applyFill="1" applyBorder="1" applyAlignment="1" applyProtection="1">
      <alignment horizontal="right" vertical="top"/>
      <protection/>
    </xf>
    <xf numFmtId="0" fontId="28" fillId="0" borderId="0" xfId="0" applyFont="1" applyAlignment="1" applyProtection="1">
      <alignment/>
      <protection/>
    </xf>
    <xf numFmtId="0" fontId="0" fillId="30" borderId="0" xfId="0" applyFill="1" applyAlignment="1" applyProtection="1">
      <alignment horizontal="left" vertical="top"/>
      <protection locked="0"/>
    </xf>
    <xf numFmtId="0" fontId="0" fillId="30" borderId="0" xfId="0" applyFill="1" applyAlignment="1" applyProtection="1">
      <alignment horizontal="left" vertical="top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153"/>
          <c:w val="0.971"/>
          <c:h val="0.7102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Daten!$D$25</c:f>
              <c:strCache>
                <c:ptCount val="1"/>
                <c:pt idx="0">
                  <c:v>+2.000 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numFmt formatCode="General" sourceLinked="1"/>
          </c:dLbls>
          <c:xVal>
            <c:numRef>
              <c:f>Daten!$D$33:$D$34</c:f>
              <c:numCache>
                <c:ptCount val="2"/>
                <c:pt idx="0">
                  <c:v>2</c:v>
                </c:pt>
                <c:pt idx="1">
                  <c:v>2</c:v>
                </c:pt>
              </c:numCache>
            </c:numRef>
          </c:xVal>
          <c:yVal>
            <c:numRef>
              <c:f>Daten!$D$23:$D$24</c:f>
              <c:numCache>
                <c:ptCount val="2"/>
                <c:pt idx="0">
                  <c:v>52000</c:v>
                </c:pt>
                <c:pt idx="1">
                  <c:v>50000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Daten!$E$25</c:f>
              <c:strCache>
                <c:ptCount val="1"/>
                <c:pt idx="0">
                  <c:v>+5.000 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numFmt formatCode="General" sourceLinked="1"/>
          </c:dLbls>
          <c:xVal>
            <c:numRef>
              <c:f>Daten!$E$33:$E$34</c:f>
              <c:numCache>
                <c:ptCount val="2"/>
                <c:pt idx="0">
                  <c:v>3</c:v>
                </c:pt>
                <c:pt idx="1">
                  <c:v>3</c:v>
                </c:pt>
              </c:numCache>
            </c:numRef>
          </c:xVal>
          <c:yVal>
            <c:numRef>
              <c:f>Daten!$E$23:$E$24</c:f>
              <c:numCache>
                <c:ptCount val="2"/>
                <c:pt idx="0">
                  <c:v>57000</c:v>
                </c:pt>
                <c:pt idx="1">
                  <c:v>52000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Daten!$F$25</c:f>
              <c:strCache>
                <c:ptCount val="1"/>
                <c:pt idx="0">
                  <c:v>+3.000 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numFmt formatCode="General" sourceLinked="1"/>
          </c:dLbls>
          <c:xVal>
            <c:numRef>
              <c:f>Daten!$F$33:$F$34</c:f>
              <c:numCache>
                <c:ptCount val="2"/>
                <c:pt idx="0">
                  <c:v>4</c:v>
                </c:pt>
                <c:pt idx="1">
                  <c:v>4</c:v>
                </c:pt>
              </c:numCache>
            </c:numRef>
          </c:xVal>
          <c:yVal>
            <c:numRef>
              <c:f>Daten!$F$23:$F$24</c:f>
              <c:numCache>
                <c:ptCount val="2"/>
                <c:pt idx="0">
                  <c:v>60000</c:v>
                </c:pt>
                <c:pt idx="1">
                  <c:v>57000</c:v>
                </c:pt>
              </c:numCache>
            </c:numRef>
          </c:yVal>
          <c:smooth val="1"/>
        </c:ser>
        <c:ser>
          <c:idx val="4"/>
          <c:order val="3"/>
          <c:tx>
            <c:strRef>
              <c:f>Daten!$G$25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numFmt formatCode="General" sourceLinked="1"/>
          </c:dLbls>
          <c:xVal>
            <c:numRef>
              <c:f>Daten!$G$33:$G$34</c:f>
              <c:numCache>
                <c:ptCount val="2"/>
                <c:pt idx="0">
                  <c:v>5</c:v>
                </c:pt>
                <c:pt idx="1">
                  <c:v>5</c:v>
                </c:pt>
              </c:numCache>
            </c:numRef>
          </c:xVal>
          <c:yVal>
            <c:numRef>
              <c:f>Daten!$G$23:$G$24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5"/>
          <c:order val="4"/>
          <c:tx>
            <c:strRef>
              <c:f>Daten!$H$25</c:f>
              <c:strCache>
                <c:ptCount val="1"/>
                <c:pt idx="0">
                  <c:v>+1.000 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numFmt formatCode="General" sourceLinked="1"/>
          </c:dLbls>
          <c:xVal>
            <c:numRef>
              <c:f>Daten!$H$33:$H$34</c:f>
              <c:numCache>
                <c:ptCount val="2"/>
                <c:pt idx="0">
                  <c:v>6</c:v>
                </c:pt>
                <c:pt idx="1">
                  <c:v>6</c:v>
                </c:pt>
              </c:numCache>
            </c:numRef>
          </c:xVal>
          <c:yVal>
            <c:numRef>
              <c:f>Daten!$H$23:$H$24</c:f>
              <c:numCache>
                <c:ptCount val="2"/>
                <c:pt idx="0">
                  <c:v>59000</c:v>
                </c:pt>
                <c:pt idx="1">
                  <c:v>58000</c:v>
                </c:pt>
              </c:numCache>
            </c:numRef>
          </c:yVal>
          <c:smooth val="1"/>
        </c:ser>
        <c:ser>
          <c:idx val="6"/>
          <c:order val="5"/>
          <c:tx>
            <c:strRef>
              <c:f>Daten!$I$25</c:f>
              <c:strCache>
                <c:ptCount val="1"/>
                <c:pt idx="0">
                  <c:v>+3.000 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numFmt formatCode="General" sourceLinked="1"/>
          </c:dLbls>
          <c:xVal>
            <c:numRef>
              <c:f>Daten!$I$33:$I$34</c:f>
              <c:numCach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Daten!$I$23:$I$24</c:f>
              <c:numCache>
                <c:ptCount val="2"/>
                <c:pt idx="0">
                  <c:v>62000</c:v>
                </c:pt>
                <c:pt idx="1">
                  <c:v>59000</c:v>
                </c:pt>
              </c:numCache>
            </c:numRef>
          </c:yVal>
          <c:smooth val="1"/>
        </c:ser>
        <c:ser>
          <c:idx val="7"/>
          <c:order val="6"/>
          <c:tx>
            <c:strRef>
              <c:f>Daten!$J$25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numFmt formatCode="General" sourceLinked="1"/>
          </c:dLbls>
          <c:xVal>
            <c:numRef>
              <c:f>Daten!$J$33:$J$34</c:f>
              <c:numCache>
                <c:ptCount val="2"/>
                <c:pt idx="0">
                  <c:v>8</c:v>
                </c:pt>
                <c:pt idx="1">
                  <c:v>8</c:v>
                </c:pt>
              </c:numCache>
            </c:numRef>
          </c:xVal>
          <c:yVal>
            <c:numRef>
              <c:f>Daten!$J$23:$J$24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8"/>
          <c:order val="7"/>
          <c:tx>
            <c:strRef>
              <c:f>Daten!$K$25</c:f>
              <c:strCache>
                <c:ptCount val="1"/>
                <c:pt idx="0">
                  <c:v>+1.000 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numFmt formatCode="General" sourceLinked="1"/>
          </c:dLbls>
          <c:xVal>
            <c:numRef>
              <c:f>Daten!$K$33:$K$34</c:f>
              <c:numCache>
                <c:ptCount val="2"/>
                <c:pt idx="0">
                  <c:v>9</c:v>
                </c:pt>
                <c:pt idx="1">
                  <c:v>9</c:v>
                </c:pt>
              </c:numCache>
            </c:numRef>
          </c:xVal>
          <c:yVal>
            <c:numRef>
              <c:f>Daten!$K$23:$K$24</c:f>
              <c:numCache>
                <c:ptCount val="2"/>
                <c:pt idx="0">
                  <c:v>58000</c:v>
                </c:pt>
                <c:pt idx="1">
                  <c:v>57000</c:v>
                </c:pt>
              </c:numCache>
            </c:numRef>
          </c:yVal>
          <c:smooth val="1"/>
        </c:ser>
        <c:ser>
          <c:idx val="9"/>
          <c:order val="8"/>
          <c:tx>
            <c:strRef>
              <c:f>Daten!$L$25</c:f>
              <c:strCache>
                <c:ptCount val="1"/>
                <c:pt idx="0">
                  <c:v>+6.000 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numFmt formatCode="General" sourceLinked="1"/>
          </c:dLbls>
          <c:xVal>
            <c:numRef>
              <c:f>Daten!$L$33:$L$34</c:f>
              <c:numCach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xVal>
          <c:yVal>
            <c:numRef>
              <c:f>Daten!$L$23:$L$24</c:f>
              <c:numCache>
                <c:ptCount val="2"/>
                <c:pt idx="0">
                  <c:v>64000</c:v>
                </c:pt>
                <c:pt idx="1">
                  <c:v>58000</c:v>
                </c:pt>
              </c:numCache>
            </c:numRef>
          </c:yVal>
          <c:smooth val="1"/>
        </c:ser>
        <c:ser>
          <c:idx val="10"/>
          <c:order val="9"/>
          <c:tx>
            <c:strRef>
              <c:f>Daten!$M$25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numFmt formatCode="General" sourceLinked="1"/>
          </c:dLbls>
          <c:xVal>
            <c:numRef>
              <c:f>Daten!$M$33:$M$34</c:f>
              <c:numCach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xVal>
          <c:yVal>
            <c:numRef>
              <c:f>Daten!$M$23:$M$24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1"/>
          <c:order val="10"/>
          <c:tx>
            <c:strRef>
              <c:f>Daten!$N$25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numFmt formatCode="General" sourceLinked="1"/>
          </c:dLbls>
          <c:xVal>
            <c:numRef>
              <c:f>Daten!$N$33:$N$34</c:f>
              <c:numCache>
                <c:ptCount val="2"/>
                <c:pt idx="0">
                  <c:v>12</c:v>
                </c:pt>
                <c:pt idx="1">
                  <c:v>12</c:v>
                </c:pt>
              </c:numCache>
            </c:numRef>
          </c:xVal>
          <c:yVal>
            <c:numRef>
              <c:f>Daten!$N$23:$N$24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2"/>
          <c:order val="11"/>
          <c:tx>
            <c:strRef>
              <c:f>Daten!$O$25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numFmt formatCode="General" sourceLinked="1"/>
          </c:dLbls>
          <c:xVal>
            <c:numRef>
              <c:f>Daten!$O$33:$O$34</c:f>
              <c:numCache>
                <c:ptCount val="2"/>
                <c:pt idx="0">
                  <c:v>13</c:v>
                </c:pt>
                <c:pt idx="1">
                  <c:v>13</c:v>
                </c:pt>
              </c:numCache>
            </c:numRef>
          </c:xVal>
          <c:yVal>
            <c:numRef>
              <c:f>Daten!$O$23:$O$24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4"/>
          <c:order val="12"/>
          <c:tx>
            <c:strRef>
              <c:f>Daten!$D$29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numFmt formatCode="General" sourceLinked="1"/>
          </c:dLbls>
          <c:xVal>
            <c:numRef>
              <c:f>Daten!$D$33:$D$34</c:f>
              <c:numCache>
                <c:ptCount val="2"/>
                <c:pt idx="0">
                  <c:v>2</c:v>
                </c:pt>
                <c:pt idx="1">
                  <c:v>2</c:v>
                </c:pt>
              </c:numCache>
            </c:numRef>
          </c:xVal>
          <c:yVal>
            <c:numRef>
              <c:f>Daten!$D$27:$D$28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5"/>
          <c:order val="13"/>
          <c:tx>
            <c:strRef>
              <c:f>Daten!$E$29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numFmt formatCode="General" sourceLinked="1"/>
          </c:dLbls>
          <c:xVal>
            <c:numRef>
              <c:f>Daten!$E$33:$E$34</c:f>
              <c:numCache>
                <c:ptCount val="2"/>
                <c:pt idx="0">
                  <c:v>3</c:v>
                </c:pt>
                <c:pt idx="1">
                  <c:v>3</c:v>
                </c:pt>
              </c:numCache>
            </c:numRef>
          </c:xVal>
          <c:yVal>
            <c:numRef>
              <c:f>Daten!$E$27:$E$28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6"/>
          <c:order val="14"/>
          <c:tx>
            <c:strRef>
              <c:f>Daten!$F$29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numFmt formatCode="General" sourceLinked="1"/>
          </c:dLbls>
          <c:xVal>
            <c:numRef>
              <c:f>Daten!$F$33:$F$34</c:f>
              <c:numCache>
                <c:ptCount val="2"/>
                <c:pt idx="0">
                  <c:v>4</c:v>
                </c:pt>
                <c:pt idx="1">
                  <c:v>4</c:v>
                </c:pt>
              </c:numCache>
            </c:numRef>
          </c:xVal>
          <c:yVal>
            <c:numRef>
              <c:f>Daten!$F$27:$F$28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7"/>
          <c:order val="15"/>
          <c:tx>
            <c:strRef>
              <c:f>Daten!$G$29</c:f>
              <c:strCache>
                <c:ptCount val="1"/>
                <c:pt idx="0">
                  <c:v>-2.000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numFmt formatCode="General" sourceLinked="1"/>
          </c:dLbls>
          <c:xVal>
            <c:numRef>
              <c:f>Daten!$G$33:$G$34</c:f>
              <c:numCache>
                <c:ptCount val="2"/>
                <c:pt idx="0">
                  <c:v>5</c:v>
                </c:pt>
                <c:pt idx="1">
                  <c:v>5</c:v>
                </c:pt>
              </c:numCache>
            </c:numRef>
          </c:xVal>
          <c:yVal>
            <c:numRef>
              <c:f>Daten!$G$27:$G$28</c:f>
              <c:numCache>
                <c:ptCount val="2"/>
                <c:pt idx="0">
                  <c:v>58000</c:v>
                </c:pt>
                <c:pt idx="1">
                  <c:v>60000</c:v>
                </c:pt>
              </c:numCache>
            </c:numRef>
          </c:yVal>
          <c:smooth val="1"/>
        </c:ser>
        <c:ser>
          <c:idx val="18"/>
          <c:order val="16"/>
          <c:tx>
            <c:strRef>
              <c:f>Daten!$H$29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numFmt formatCode="General" sourceLinked="1"/>
          </c:dLbls>
          <c:xVal>
            <c:numRef>
              <c:f>Daten!$H$33:$H$34</c:f>
              <c:numCache>
                <c:ptCount val="2"/>
                <c:pt idx="0">
                  <c:v>6</c:v>
                </c:pt>
                <c:pt idx="1">
                  <c:v>6</c:v>
                </c:pt>
              </c:numCache>
            </c:numRef>
          </c:xVal>
          <c:yVal>
            <c:numRef>
              <c:f>Daten!$H$27:$H$28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9"/>
          <c:order val="17"/>
          <c:tx>
            <c:strRef>
              <c:f>Daten!$I$29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numFmt formatCode="General" sourceLinked="1"/>
          </c:dLbls>
          <c:xVal>
            <c:numRef>
              <c:f>Daten!$I$33:$I$34</c:f>
              <c:numCach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Daten!$I$27:$I$28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20"/>
          <c:order val="18"/>
          <c:tx>
            <c:strRef>
              <c:f>Daten!$J$29</c:f>
              <c:strCache>
                <c:ptCount val="1"/>
                <c:pt idx="0">
                  <c:v>-5.000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numFmt formatCode="General" sourceLinked="1"/>
          </c:dLbls>
          <c:xVal>
            <c:numRef>
              <c:f>Daten!$J$33:$J$34</c:f>
              <c:numCache>
                <c:ptCount val="2"/>
                <c:pt idx="0">
                  <c:v>8</c:v>
                </c:pt>
                <c:pt idx="1">
                  <c:v>8</c:v>
                </c:pt>
              </c:numCache>
            </c:numRef>
          </c:xVal>
          <c:yVal>
            <c:numRef>
              <c:f>Daten!$J$27:$J$28</c:f>
              <c:numCache>
                <c:ptCount val="2"/>
                <c:pt idx="0">
                  <c:v>57000</c:v>
                </c:pt>
                <c:pt idx="1">
                  <c:v>62000</c:v>
                </c:pt>
              </c:numCache>
            </c:numRef>
          </c:yVal>
          <c:smooth val="1"/>
        </c:ser>
        <c:ser>
          <c:idx val="21"/>
          <c:order val="19"/>
          <c:tx>
            <c:strRef>
              <c:f>Daten!$K$29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numFmt formatCode="General" sourceLinked="1"/>
          </c:dLbls>
          <c:xVal>
            <c:numRef>
              <c:f>Daten!$K$33:$K$34</c:f>
              <c:numCache>
                <c:ptCount val="2"/>
                <c:pt idx="0">
                  <c:v>9</c:v>
                </c:pt>
                <c:pt idx="1">
                  <c:v>9</c:v>
                </c:pt>
              </c:numCache>
            </c:numRef>
          </c:xVal>
          <c:yVal>
            <c:numRef>
              <c:f>Daten!$K$27:$K$28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22"/>
          <c:order val="20"/>
          <c:tx>
            <c:strRef>
              <c:f>Daten!$L$29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numFmt formatCode="General" sourceLinked="1"/>
          </c:dLbls>
          <c:xVal>
            <c:numRef>
              <c:f>Daten!$L$33:$L$34</c:f>
              <c:numCach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xVal>
          <c:yVal>
            <c:numRef>
              <c:f>Daten!$L$27:$L$28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23"/>
          <c:order val="21"/>
          <c:tx>
            <c:strRef>
              <c:f>Daten!$M$29</c:f>
              <c:strCache>
                <c:ptCount val="1"/>
                <c:pt idx="0">
                  <c:v>-8.000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numFmt formatCode="General" sourceLinked="1"/>
          </c:dLbls>
          <c:xVal>
            <c:numRef>
              <c:f>Daten!$M$33:$M$34</c:f>
              <c:numCach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xVal>
          <c:yVal>
            <c:numRef>
              <c:f>Daten!$M$27:$M$28</c:f>
              <c:numCache>
                <c:ptCount val="2"/>
                <c:pt idx="0">
                  <c:v>56000</c:v>
                </c:pt>
                <c:pt idx="1">
                  <c:v>64000</c:v>
                </c:pt>
              </c:numCache>
            </c:numRef>
          </c:yVal>
          <c:smooth val="1"/>
        </c:ser>
        <c:ser>
          <c:idx val="24"/>
          <c:order val="22"/>
          <c:tx>
            <c:strRef>
              <c:f>Daten!$N$29</c:f>
              <c:strCache>
                <c:ptCount val="1"/>
                <c:pt idx="0">
                  <c:v>-3.000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numFmt formatCode="General" sourceLinked="1"/>
          </c:dLbls>
          <c:xVal>
            <c:numRef>
              <c:f>Daten!$N$33:$N$34</c:f>
              <c:numCache>
                <c:ptCount val="2"/>
                <c:pt idx="0">
                  <c:v>12</c:v>
                </c:pt>
                <c:pt idx="1">
                  <c:v>12</c:v>
                </c:pt>
              </c:numCache>
            </c:numRef>
          </c:xVal>
          <c:yVal>
            <c:numRef>
              <c:f>Daten!$N$27:$N$28</c:f>
              <c:numCache>
                <c:ptCount val="2"/>
                <c:pt idx="0">
                  <c:v>53000</c:v>
                </c:pt>
                <c:pt idx="1">
                  <c:v>56000</c:v>
                </c:pt>
              </c:numCache>
            </c:numRef>
          </c:yVal>
          <c:smooth val="1"/>
        </c:ser>
        <c:ser>
          <c:idx val="25"/>
          <c:order val="23"/>
          <c:tx>
            <c:strRef>
              <c:f>Daten!$O$29</c:f>
              <c:strCache>
                <c:ptCount val="1"/>
                <c:pt idx="0">
                  <c:v>-3.000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numFmt formatCode="General" sourceLinked="1"/>
          </c:dLbls>
          <c:xVal>
            <c:numRef>
              <c:f>Daten!$O$33:$O$34</c:f>
              <c:numCache>
                <c:ptCount val="2"/>
                <c:pt idx="0">
                  <c:v>13</c:v>
                </c:pt>
                <c:pt idx="1">
                  <c:v>13</c:v>
                </c:pt>
              </c:numCache>
            </c:numRef>
          </c:xVal>
          <c:yVal>
            <c:numRef>
              <c:f>Daten!$O$27:$O$28</c:f>
              <c:numCache>
                <c:ptCount val="2"/>
                <c:pt idx="0">
                  <c:v>50000</c:v>
                </c:pt>
                <c:pt idx="1">
                  <c:v>53000</c:v>
                </c:pt>
              </c:numCache>
            </c:numRef>
          </c:yVal>
          <c:smooth val="1"/>
        </c:ser>
        <c:ser>
          <c:idx val="26"/>
          <c:order val="24"/>
          <c:tx>
            <c:v>Endsäule</c:v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Daten!$Q$33:$Q$34</c:f>
              <c:numCach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xVal>
          <c:yVal>
            <c:numRef>
              <c:f>Daten!$Q$20:$Q$21</c:f>
              <c:numCache>
                <c:ptCount val="2"/>
                <c:pt idx="0">
                  <c:v>50000</c:v>
                </c:pt>
                <c:pt idx="1">
                  <c:v>0</c:v>
                </c:pt>
              </c:numCache>
            </c:numRef>
          </c:yVal>
          <c:smooth val="1"/>
        </c:ser>
        <c:ser>
          <c:idx val="28"/>
          <c:order val="25"/>
          <c:tx>
            <c:strRef>
              <c:f>Daten!$R$50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Daten!$R$33:$R$34</c:f>
              <c:numCach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xVal>
          <c:yVal>
            <c:numRef>
              <c:f>Daten!$R$48:$R$49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29"/>
          <c:order val="26"/>
          <c:tx>
            <c:strRef>
              <c:f>Daten!$R$54</c:f>
              <c:strCache>
                <c:ptCount val="1"/>
                <c:pt idx="0">
                  <c:v>-10.000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numFmt formatCode="General" sourceLinked="1"/>
          </c:dLbls>
          <c:xVal>
            <c:numRef>
              <c:f>Daten!$R$33:$R$34</c:f>
              <c:numCach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xVal>
          <c:yVal>
            <c:numRef>
              <c:f>Daten!$R$52:$R$53</c:f>
              <c:numCache>
                <c:ptCount val="2"/>
                <c:pt idx="0">
                  <c:v>50000</c:v>
                </c:pt>
                <c:pt idx="1">
                  <c:v>60000</c:v>
                </c:pt>
              </c:numCache>
            </c:numRef>
          </c:yVal>
          <c:smooth val="1"/>
        </c:ser>
        <c:ser>
          <c:idx val="30"/>
          <c:order val="27"/>
          <c:tx>
            <c:strRef>
              <c:f>Daten!$D$46</c:f>
              <c:strCache>
                <c:ptCount val="1"/>
                <c:pt idx="0">
                  <c:v>Jan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</c:dLbls>
          <c:xVal>
            <c:numRef>
              <c:f>Daten!$D$44</c:f>
              <c:numCache>
                <c:ptCount val="1"/>
                <c:pt idx="0">
                  <c:v>2</c:v>
                </c:pt>
              </c:numCache>
            </c:numRef>
          </c:xVal>
          <c:yVal>
            <c:numRef>
              <c:f>Daten!$D$45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31"/>
          <c:order val="28"/>
          <c:tx>
            <c:strRef>
              <c:f>Daten!$E$46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</c:dLbls>
          <c:xVal>
            <c:numRef>
              <c:f>Daten!$E$44</c:f>
              <c:numCache>
                <c:ptCount val="1"/>
                <c:pt idx="0">
                  <c:v>3</c:v>
                </c:pt>
              </c:numCache>
            </c:numRef>
          </c:xVal>
          <c:yVal>
            <c:numRef>
              <c:f>Daten!$E$45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32"/>
          <c:order val="29"/>
          <c:tx>
            <c:strRef>
              <c:f>Daten!$F$46</c:f>
              <c:strCache>
                <c:ptCount val="1"/>
                <c:pt idx="0">
                  <c:v>Mrz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</c:dLbls>
          <c:xVal>
            <c:numRef>
              <c:f>Daten!$F$44</c:f>
              <c:numCache>
                <c:ptCount val="1"/>
                <c:pt idx="0">
                  <c:v>4</c:v>
                </c:pt>
              </c:numCache>
            </c:numRef>
          </c:xVal>
          <c:yVal>
            <c:numRef>
              <c:f>Daten!$F$45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33"/>
          <c:order val="30"/>
          <c:tx>
            <c:strRef>
              <c:f>Daten!$G$46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</c:dLbls>
          <c:xVal>
            <c:numRef>
              <c:f>Daten!$G$44</c:f>
              <c:numCache>
                <c:ptCount val="1"/>
                <c:pt idx="0">
                  <c:v>5</c:v>
                </c:pt>
              </c:numCache>
            </c:numRef>
          </c:xVal>
          <c:yVal>
            <c:numRef>
              <c:f>Daten!$G$45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34"/>
          <c:order val="31"/>
          <c:tx>
            <c:strRef>
              <c:f>Daten!$H$46</c:f>
              <c:strCache>
                <c:ptCount val="1"/>
                <c:pt idx="0">
                  <c:v>Mai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</c:dLbls>
          <c:xVal>
            <c:numRef>
              <c:f>Daten!$H$44</c:f>
              <c:numCache>
                <c:ptCount val="1"/>
                <c:pt idx="0">
                  <c:v>6</c:v>
                </c:pt>
              </c:numCache>
            </c:numRef>
          </c:xVal>
          <c:yVal>
            <c:numRef>
              <c:f>Daten!$H$45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35"/>
          <c:order val="32"/>
          <c:tx>
            <c:strRef>
              <c:f>Daten!$I$46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</c:dLbls>
          <c:xVal>
            <c:numRef>
              <c:f>Daten!$I$44</c:f>
              <c:numCache>
                <c:ptCount val="1"/>
                <c:pt idx="0">
                  <c:v>7</c:v>
                </c:pt>
              </c:numCache>
            </c:numRef>
          </c:xVal>
          <c:yVal>
            <c:numRef>
              <c:f>Daten!$I$45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36"/>
          <c:order val="33"/>
          <c:tx>
            <c:strRef>
              <c:f>Daten!$J$46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</c:dLbls>
          <c:xVal>
            <c:numRef>
              <c:f>Daten!$J$44</c:f>
              <c:numCache>
                <c:ptCount val="1"/>
                <c:pt idx="0">
                  <c:v>8</c:v>
                </c:pt>
              </c:numCache>
            </c:numRef>
          </c:xVal>
          <c:yVal>
            <c:numRef>
              <c:f>Daten!$J$45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37"/>
          <c:order val="34"/>
          <c:tx>
            <c:strRef>
              <c:f>Daten!$K$46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</c:dLbls>
          <c:xVal>
            <c:numRef>
              <c:f>Daten!$K$44</c:f>
              <c:numCache>
                <c:ptCount val="1"/>
                <c:pt idx="0">
                  <c:v>9</c:v>
                </c:pt>
              </c:numCache>
            </c:numRef>
          </c:xVal>
          <c:yVal>
            <c:numRef>
              <c:f>Daten!$K$45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38"/>
          <c:order val="35"/>
          <c:tx>
            <c:strRef>
              <c:f>Daten!$L$46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</c:dLbls>
          <c:xVal>
            <c:numRef>
              <c:f>Daten!$L$44</c:f>
              <c:numCache>
                <c:ptCount val="1"/>
                <c:pt idx="0">
                  <c:v>10</c:v>
                </c:pt>
              </c:numCache>
            </c:numRef>
          </c:xVal>
          <c:yVal>
            <c:numRef>
              <c:f>Daten!$L$45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39"/>
          <c:order val="36"/>
          <c:tx>
            <c:strRef>
              <c:f>Daten!$M$46</c:f>
              <c:strCache>
                <c:ptCount val="1"/>
                <c:pt idx="0">
                  <c:v>Okt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</c:dLbls>
          <c:xVal>
            <c:numRef>
              <c:f>Daten!$M$44</c:f>
              <c:numCache>
                <c:ptCount val="1"/>
                <c:pt idx="0">
                  <c:v>11</c:v>
                </c:pt>
              </c:numCache>
            </c:numRef>
          </c:xVal>
          <c:yVal>
            <c:numRef>
              <c:f>Daten!$M$45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40"/>
          <c:order val="37"/>
          <c:tx>
            <c:strRef>
              <c:f>Daten!$N$46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</c:dLbls>
          <c:xVal>
            <c:numRef>
              <c:f>Daten!$N$44</c:f>
              <c:numCache>
                <c:ptCount val="1"/>
                <c:pt idx="0">
                  <c:v>12</c:v>
                </c:pt>
              </c:numCache>
            </c:numRef>
          </c:xVal>
          <c:yVal>
            <c:numRef>
              <c:f>Daten!$N$45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41"/>
          <c:order val="38"/>
          <c:tx>
            <c:strRef>
              <c:f>Daten!$O$46</c:f>
              <c:strCache>
                <c:ptCount val="1"/>
                <c:pt idx="0">
                  <c:v>Dez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</c:dLbls>
          <c:xVal>
            <c:numRef>
              <c:f>Daten!$O$44</c:f>
              <c:numCache>
                <c:ptCount val="1"/>
                <c:pt idx="0">
                  <c:v>13</c:v>
                </c:pt>
              </c:numCache>
            </c:numRef>
          </c:xVal>
          <c:yVal>
            <c:numRef>
              <c:f>Daten!$O$45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0"/>
          <c:order val="39"/>
          <c:tx>
            <c:strRef>
              <c:f>Daten!$A$36</c:f>
              <c:strCache>
                <c:ptCount val="1"/>
                <c:pt idx="0">
                  <c:v>Plan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xVal>
            <c:numRef>
              <c:f>Daten!$B$34:$S$34</c:f>
              <c:numCache>
                <c:ptCount val="18"/>
                <c:pt idx="0">
                  <c:v>0</c:v>
                </c:pt>
                <c:pt idx="1">
                  <c:v>0.85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xVal>
          <c:yVal>
            <c:numRef>
              <c:f>Daten!$B$36:$S$36</c:f>
              <c:numCache>
                <c:ptCount val="18"/>
                <c:pt idx="14">
                  <c:v>60000</c:v>
                </c:pt>
                <c:pt idx="15">
                  <c:v>60000</c:v>
                </c:pt>
                <c:pt idx="16">
                  <c:v>60000</c:v>
                </c:pt>
                <c:pt idx="17">
                  <c:v>60000</c:v>
                </c:pt>
              </c:numCache>
            </c:numRef>
          </c:yVal>
          <c:smooth val="1"/>
        </c:ser>
        <c:ser>
          <c:idx val="27"/>
          <c:order val="40"/>
          <c:tx>
            <c:strRef>
              <c:f>Daten!$A$31</c:f>
              <c:strCache>
                <c:ptCount val="1"/>
                <c:pt idx="0">
                  <c:v>Ist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xVal>
            <c:numRef>
              <c:f>Daten!$B$34:$S$34</c:f>
              <c:numCache>
                <c:ptCount val="18"/>
                <c:pt idx="0">
                  <c:v>0</c:v>
                </c:pt>
                <c:pt idx="1">
                  <c:v>0.85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xVal>
          <c:yVal>
            <c:numRef>
              <c:f>Daten!$B$31:$S$31</c:f>
              <c:numCache>
                <c:ptCount val="18"/>
                <c:pt idx="14">
                  <c:v>50000</c:v>
                </c:pt>
                <c:pt idx="15">
                  <c:v>50000</c:v>
                </c:pt>
                <c:pt idx="16">
                  <c:v>50000</c:v>
                </c:pt>
                <c:pt idx="17">
                  <c:v>50000</c:v>
                </c:pt>
              </c:numCache>
            </c:numRef>
          </c:yVal>
          <c:smooth val="1"/>
        </c:ser>
        <c:ser>
          <c:idx val="45"/>
          <c:order val="41"/>
          <c:tx>
            <c:v>Anfangssäule</c:v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Daten!$C$33:$C$34</c:f>
              <c:numCache>
                <c:ptCount val="2"/>
                <c:pt idx="0">
                  <c:v>0.85</c:v>
                </c:pt>
                <c:pt idx="1">
                  <c:v>0.85</c:v>
                </c:pt>
              </c:numCache>
            </c:numRef>
          </c:xVal>
          <c:yVal>
            <c:numRef>
              <c:f>Daten!$C$20:$C$21</c:f>
              <c:numCache>
                <c:ptCount val="2"/>
                <c:pt idx="0">
                  <c:v>50000</c:v>
                </c:pt>
                <c:pt idx="1">
                  <c:v>0</c:v>
                </c:pt>
              </c:numCache>
            </c:numRef>
          </c:yVal>
          <c:smooth val="1"/>
        </c:ser>
        <c:ser>
          <c:idx val="13"/>
          <c:order val="42"/>
          <c:tx>
            <c:strRef>
              <c:f>Daten!$A$40</c:f>
              <c:strCache>
                <c:ptCount val="1"/>
                <c:pt idx="0">
                  <c:v>Null-Linie 1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Daten!$B$34:$P$34</c:f>
              <c:numCache>
                <c:ptCount val="15"/>
                <c:pt idx="0">
                  <c:v>0</c:v>
                </c:pt>
                <c:pt idx="1">
                  <c:v>0.85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xVal>
          <c:yVal>
            <c:numRef>
              <c:f>Daten!$B$40:$P$40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42"/>
          <c:order val="43"/>
          <c:tx>
            <c:strRef>
              <c:f>Daten!$A$41</c:f>
              <c:strCache>
                <c:ptCount val="1"/>
                <c:pt idx="0">
                  <c:v>Null-Linie 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Daten!$P$34:$S$34</c:f>
              <c:numCache>
                <c:ptCount val="4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</c:numCache>
            </c:numRef>
          </c:xVal>
          <c:yVal>
            <c:numRef>
              <c:f>Daten!$P$41:$S$41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ser>
          <c:idx val="43"/>
          <c:order val="44"/>
          <c:tx>
            <c:v>Trennlinie</c:v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Daten!$D$63:$E$63</c:f>
              <c:numCache>
                <c:ptCount val="2"/>
                <c:pt idx="0">
                  <c:v>14</c:v>
                </c:pt>
                <c:pt idx="1">
                  <c:v>14</c:v>
                </c:pt>
              </c:numCache>
            </c:numRef>
          </c:xVal>
          <c:yVal>
            <c:numRef>
              <c:f>Daten!$D$64:$E$64</c:f>
              <c:numCache>
                <c:ptCount val="2"/>
                <c:pt idx="0">
                  <c:v>-6400</c:v>
                </c:pt>
                <c:pt idx="1">
                  <c:v>6400</c:v>
                </c:pt>
              </c:numCache>
            </c:numRef>
          </c:yVal>
          <c:smooth val="1"/>
        </c:ser>
        <c:ser>
          <c:idx val="44"/>
          <c:order val="45"/>
          <c:tx>
            <c:strRef>
              <c:f>Daten!$R$46</c:f>
              <c:strCache>
                <c:ptCount val="1"/>
                <c:pt idx="0">
                  <c:v>Abweichung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Daten!$R$44</c:f>
              <c:numCache>
                <c:ptCount val="1"/>
                <c:pt idx="0">
                  <c:v>15.5</c:v>
                </c:pt>
              </c:numCache>
            </c:numRef>
          </c:xVal>
          <c:yVal>
            <c:numRef>
              <c:f>Daten!$R$45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46"/>
          <c:order val="46"/>
          <c:tx>
            <c:strRef>
              <c:f>Daten!$C$46</c:f>
              <c:strCache>
                <c:ptCount val="1"/>
                <c:pt idx="0">
                  <c:v>Dez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</c:dLbls>
          <c:xVal>
            <c:numRef>
              <c:f>Daten!$C$44</c:f>
              <c:numCache>
                <c:ptCount val="1"/>
                <c:pt idx="0">
                  <c:v>0.85</c:v>
                </c:pt>
              </c:numCache>
            </c:numRef>
          </c:xVal>
          <c:yVal>
            <c:numRef>
              <c:f>Daten!$C$45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47"/>
          <c:order val="47"/>
          <c:tx>
            <c:strRef>
              <c:f>Daten!$C$25</c:f>
              <c:strCache>
                <c:ptCount val="1"/>
                <c:pt idx="0">
                  <c:v>+50.000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numFmt formatCode="General" sourceLinked="1"/>
          </c:dLbls>
          <c:xVal>
            <c:numRef>
              <c:f>Daten!$C$33:$C$34</c:f>
              <c:numCache>
                <c:ptCount val="2"/>
                <c:pt idx="0">
                  <c:v>0.85</c:v>
                </c:pt>
                <c:pt idx="1">
                  <c:v>0.85</c:v>
                </c:pt>
              </c:numCache>
            </c:numRef>
          </c:xVal>
          <c:yVal>
            <c:numRef>
              <c:f>Daten!$C$20:$C$21</c:f>
              <c:numCache>
                <c:ptCount val="2"/>
                <c:pt idx="0">
                  <c:v>50000</c:v>
                </c:pt>
                <c:pt idx="1">
                  <c:v>0</c:v>
                </c:pt>
              </c:numCache>
            </c:numRef>
          </c:yVal>
          <c:smooth val="1"/>
        </c:ser>
        <c:ser>
          <c:idx val="48"/>
          <c:order val="48"/>
          <c:tx>
            <c:strRef>
              <c:f>Daten!$A$42</c:f>
              <c:strCache>
                <c:ptCount val="1"/>
                <c:pt idx="0">
                  <c:v>Null-Linie 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Daten!$B$38:$D$38</c:f>
              <c:numCache>
                <c:ptCount val="3"/>
                <c:pt idx="0">
                  <c:v>0</c:v>
                </c:pt>
                <c:pt idx="1">
                  <c:v>0.85</c:v>
                </c:pt>
                <c:pt idx="2">
                  <c:v>1.5</c:v>
                </c:pt>
              </c:numCache>
            </c:numRef>
          </c:xVal>
          <c:yVal>
            <c:numRef>
              <c:f>Daten!$B$42:$D$42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ser>
          <c:idx val="49"/>
          <c:order val="49"/>
          <c:tx>
            <c:strRef>
              <c:f>Daten!$C$29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numFmt formatCode="General" sourceLinked="1"/>
          </c:dLbls>
          <c:xVal>
            <c:numRef>
              <c:f>Daten!$C$33:$C$34</c:f>
              <c:numCache>
                <c:ptCount val="2"/>
                <c:pt idx="0">
                  <c:v>0.85</c:v>
                </c:pt>
                <c:pt idx="1">
                  <c:v>0.85</c:v>
                </c:pt>
              </c:numCache>
            </c:numRef>
          </c:xVal>
          <c:yVal>
            <c:numRef>
              <c:f>Daten!$C$20:$C$21</c:f>
              <c:numCache>
                <c:ptCount val="2"/>
                <c:pt idx="0">
                  <c:v>50000</c:v>
                </c:pt>
                <c:pt idx="1">
                  <c:v>0</c:v>
                </c:pt>
              </c:numCache>
            </c:numRef>
          </c:yVal>
          <c:smooth val="1"/>
        </c:ser>
        <c:ser>
          <c:idx val="50"/>
          <c:order val="50"/>
          <c:tx>
            <c:v>Trennlinie 2</c:v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(Daten!$D$38,Daten!$D$38)</c:f>
              <c:numCache>
                <c:ptCount val="2"/>
                <c:pt idx="0">
                  <c:v>1.5</c:v>
                </c:pt>
                <c:pt idx="1">
                  <c:v>1.5</c:v>
                </c:pt>
              </c:numCache>
            </c:numRef>
          </c:xVal>
          <c:yVal>
            <c:numRef>
              <c:f>Daten!$D$64:$E$64</c:f>
              <c:numCache>
                <c:ptCount val="2"/>
                <c:pt idx="0">
                  <c:v>-6400</c:v>
                </c:pt>
                <c:pt idx="1">
                  <c:v>6400</c:v>
                </c:pt>
              </c:numCache>
            </c:numRef>
          </c:yVal>
          <c:smooth val="1"/>
        </c:ser>
        <c:axId val="55673966"/>
        <c:axId val="31303647"/>
      </c:scatterChart>
      <c:valAx>
        <c:axId val="55673966"/>
        <c:scaling>
          <c:orientation val="minMax"/>
          <c:max val="18"/>
          <c:min val="0"/>
        </c:scaling>
        <c:axPos val="b"/>
        <c:delete val="1"/>
        <c:majorTickMark val="out"/>
        <c:minorTickMark val="none"/>
        <c:tickLblPos val="none"/>
        <c:crossAx val="31303647"/>
        <c:crosses val="autoZero"/>
        <c:crossBetween val="midCat"/>
        <c:dispUnits/>
        <c:majorUnit val="1"/>
      </c:valAx>
      <c:valAx>
        <c:axId val="31303647"/>
        <c:scaling>
          <c:orientation val="minMax"/>
        </c:scaling>
        <c:axPos val="l"/>
        <c:delete val="1"/>
        <c:majorTickMark val="out"/>
        <c:minorTickMark val="none"/>
        <c:tickLblPos val="none"/>
        <c:crossAx val="5567396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2"/>
  <sheetViews>
    <sheetView tabSelected="1" workbookViewId="0" zoomScale="103"/>
  </sheetViews>
  <pageMargins left="0.7" right="0.7" top="0.787401575" bottom="0.787401575" header="0.3" footer="0.3"/>
  <pageSetup fitToHeight="0" fitToWidth="0"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0.87475</cdr:y>
    </cdr:from>
    <cdr:to>
      <cdr:x>1</cdr:x>
      <cdr:y>0.935</cdr:y>
    </cdr:to>
    <cdr:sp textlink="Daten!$D$14">
      <cdr:nvSpPr>
        <cdr:cNvPr id="1" name="Textfeld 1"/>
        <cdr:cNvSpPr txBox="1">
          <a:spLocks noChangeArrowheads="1"/>
        </cdr:cNvSpPr>
      </cdr:nvSpPr>
      <cdr:spPr>
        <a:xfrm>
          <a:off x="0" y="5324475"/>
          <a:ext cx="93821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564877f9-ff11-4382-b3cd-df930c159877}" type="TxLink"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Datenquelle: Controlling</a:t>
          </a:fld>
        </a:p>
      </cdr:txBody>
    </cdr:sp>
  </cdr:relSizeAnchor>
  <cdr:relSizeAnchor xmlns:cdr="http://schemas.openxmlformats.org/drawingml/2006/chartDrawing">
    <cdr:from>
      <cdr:x>0</cdr:x>
      <cdr:y>0.09775</cdr:y>
    </cdr:from>
    <cdr:to>
      <cdr:x>1</cdr:x>
      <cdr:y>0.16675</cdr:y>
    </cdr:to>
    <cdr:sp textlink="Daten!$D$6">
      <cdr:nvSpPr>
        <cdr:cNvPr id="2" name="Textfeld 1"/>
        <cdr:cNvSpPr txBox="1">
          <a:spLocks noChangeArrowheads="1"/>
        </cdr:cNvSpPr>
      </cdr:nvSpPr>
      <cdr:spPr>
        <a:xfrm>
          <a:off x="0" y="590550"/>
          <a:ext cx="93821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90be8615-c03e-40cb-8d2b-94b272820df6}" type="TxLink"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Finanzmittel in TEUR</a:t>
          </a:fld>
        </a:p>
      </cdr:txBody>
    </cdr:sp>
  </cdr:relSizeAnchor>
  <cdr:relSizeAnchor xmlns:cdr="http://schemas.openxmlformats.org/drawingml/2006/chartDrawing">
    <cdr:from>
      <cdr:x>0</cdr:x>
      <cdr:y>0.003</cdr:y>
    </cdr:from>
    <cdr:to>
      <cdr:x>1</cdr:x>
      <cdr:y>0.089</cdr:y>
    </cdr:to>
    <cdr:sp textlink="Daten!$D$3">
      <cdr:nvSpPr>
        <cdr:cNvPr id="3" name="Textfeld 1"/>
        <cdr:cNvSpPr txBox="1">
          <a:spLocks noChangeArrowheads="1"/>
        </cdr:cNvSpPr>
      </cdr:nvSpPr>
      <cdr:spPr>
        <a:xfrm>
          <a:off x="0" y="9525"/>
          <a:ext cx="938212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afbbf041-4ba4-4b4b-92ee-5a0ac6b85cf2}" type="TxLink"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Der Finanzmittelbestand liegt um 10.000 TEUR unter Plan.</a:t>
          </a:fld>
        </a:p>
      </cdr:txBody>
    </cdr:sp>
  </cdr:relSizeAnchor>
  <cdr:relSizeAnchor xmlns:cdr="http://schemas.openxmlformats.org/drawingml/2006/chartDrawing">
    <cdr:from>
      <cdr:x>0</cdr:x>
      <cdr:y>0.93825</cdr:y>
    </cdr:from>
    <cdr:to>
      <cdr:x>1</cdr:x>
      <cdr:y>1</cdr:y>
    </cdr:to>
    <cdr:sp textlink="Daten!$D$16">
      <cdr:nvSpPr>
        <cdr:cNvPr id="4" name="Textfeld 1"/>
        <cdr:cNvSpPr txBox="1">
          <a:spLocks noChangeArrowheads="1"/>
        </cdr:cNvSpPr>
      </cdr:nvSpPr>
      <cdr:spPr>
        <a:xfrm>
          <a:off x="0" y="5715000"/>
          <a:ext cx="93821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a55072e0-0d67-45ce-8d6c-6a39d9d97dc7}" type="TxLink"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Stand: 01.01.2010</a:t>
          </a:fld>
        </a:p>
      </cdr:txBody>
    </cdr:sp>
  </cdr:relSizeAnchor>
  <cdr:relSizeAnchor xmlns:cdr="http://schemas.openxmlformats.org/drawingml/2006/chartDrawing">
    <cdr:from>
      <cdr:x>0</cdr:x>
      <cdr:y>0.0705</cdr:y>
    </cdr:from>
    <cdr:to>
      <cdr:x>1</cdr:x>
      <cdr:y>0.07075</cdr:y>
    </cdr:to>
    <cdr:sp>
      <cdr:nvSpPr>
        <cdr:cNvPr id="5" name="Gerade Verbindung 9"/>
        <cdr:cNvSpPr>
          <a:spLocks/>
        </cdr:cNvSpPr>
      </cdr:nvSpPr>
      <cdr:spPr>
        <a:xfrm>
          <a:off x="0" y="428625"/>
          <a:ext cx="938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096000"/>
    <xdr:graphicFrame>
      <xdr:nvGraphicFramePr>
        <xdr:cNvPr id="1" name="Shape 1025"/>
        <xdr:cNvGraphicFramePr/>
      </xdr:nvGraphicFramePr>
      <xdr:xfrm>
        <a:off x="0" y="832284975"/>
        <a:ext cx="938212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zoomScalePageLayoutView="0" workbookViewId="0" topLeftCell="A1">
      <selection activeCell="D3" sqref="D3:J4"/>
    </sheetView>
  </sheetViews>
  <sheetFormatPr defaultColWidth="11.421875" defaultRowHeight="15"/>
  <cols>
    <col min="1" max="1" width="27.28125" style="2" customWidth="1"/>
    <col min="2" max="2" width="7.00390625" style="2" bestFit="1" customWidth="1"/>
    <col min="3" max="3" width="12.28125" style="2" bestFit="1" customWidth="1"/>
    <col min="4" max="16384" width="11.421875" style="2" customWidth="1"/>
  </cols>
  <sheetData>
    <row r="1" spans="1:3" ht="23.25">
      <c r="A1" s="1" t="s">
        <v>2</v>
      </c>
      <c r="B1" s="1"/>
      <c r="C1" s="1"/>
    </row>
    <row r="3" spans="1:10" ht="15">
      <c r="A3" s="2" t="s">
        <v>0</v>
      </c>
      <c r="D3" s="16" t="s">
        <v>43</v>
      </c>
      <c r="E3" s="17"/>
      <c r="F3" s="17"/>
      <c r="G3" s="17"/>
      <c r="H3" s="17"/>
      <c r="I3" s="17"/>
      <c r="J3" s="17"/>
    </row>
    <row r="4" spans="4:10" ht="15">
      <c r="D4" s="17"/>
      <c r="E4" s="17"/>
      <c r="F4" s="17"/>
      <c r="G4" s="17"/>
      <c r="H4" s="17"/>
      <c r="I4" s="17"/>
      <c r="J4" s="17"/>
    </row>
    <row r="6" spans="1:10" ht="15">
      <c r="A6" s="2" t="s">
        <v>1</v>
      </c>
      <c r="D6" s="16" t="s">
        <v>40</v>
      </c>
      <c r="E6" s="17"/>
      <c r="F6" s="17"/>
      <c r="G6" s="17"/>
      <c r="H6" s="17"/>
      <c r="I6" s="17"/>
      <c r="J6" s="17"/>
    </row>
    <row r="7" spans="4:10" ht="15">
      <c r="D7" s="17"/>
      <c r="E7" s="17"/>
      <c r="F7" s="17"/>
      <c r="G7" s="17"/>
      <c r="H7" s="17"/>
      <c r="I7" s="17"/>
      <c r="J7" s="17"/>
    </row>
    <row r="9" spans="1:4" ht="15">
      <c r="A9" s="15" t="s">
        <v>36</v>
      </c>
      <c r="D9" s="9">
        <v>60000</v>
      </c>
    </row>
    <row r="10" ht="15.75" thickBot="1"/>
    <row r="11" spans="1:16" ht="15.75" thickBot="1">
      <c r="A11" s="10" t="s">
        <v>45</v>
      </c>
      <c r="B11" s="11"/>
      <c r="C11" s="12" t="s">
        <v>14</v>
      </c>
      <c r="D11" s="13" t="s">
        <v>3</v>
      </c>
      <c r="E11" s="13" t="s">
        <v>4</v>
      </c>
      <c r="F11" s="13" t="s">
        <v>5</v>
      </c>
      <c r="G11" s="13" t="s">
        <v>6</v>
      </c>
      <c r="H11" s="13" t="s">
        <v>7</v>
      </c>
      <c r="I11" s="13" t="s">
        <v>8</v>
      </c>
      <c r="J11" s="13" t="s">
        <v>9</v>
      </c>
      <c r="K11" s="13" t="s">
        <v>10</v>
      </c>
      <c r="L11" s="13" t="s">
        <v>11</v>
      </c>
      <c r="M11" s="13" t="s">
        <v>12</v>
      </c>
      <c r="N11" s="13" t="s">
        <v>13</v>
      </c>
      <c r="O11" s="13" t="s">
        <v>14</v>
      </c>
      <c r="P11" s="14" t="s">
        <v>27</v>
      </c>
    </row>
    <row r="12" spans="1:16" ht="15">
      <c r="A12" s="15" t="s">
        <v>44</v>
      </c>
      <c r="C12" s="9">
        <v>50000</v>
      </c>
      <c r="D12" s="9">
        <v>2000</v>
      </c>
      <c r="E12" s="9">
        <v>5000</v>
      </c>
      <c r="F12" s="9">
        <v>3000</v>
      </c>
      <c r="G12" s="9">
        <v>-2000</v>
      </c>
      <c r="H12" s="9">
        <v>1000</v>
      </c>
      <c r="I12" s="9">
        <v>3000</v>
      </c>
      <c r="J12" s="9">
        <v>-5000</v>
      </c>
      <c r="K12" s="9">
        <v>1000</v>
      </c>
      <c r="L12" s="9">
        <v>6000</v>
      </c>
      <c r="M12" s="9">
        <v>-8000</v>
      </c>
      <c r="N12" s="9">
        <v>-3000</v>
      </c>
      <c r="O12" s="9">
        <v>-3000</v>
      </c>
      <c r="P12" s="8">
        <f>SUM(C12:O12)</f>
        <v>50000</v>
      </c>
    </row>
    <row r="14" spans="1:10" ht="15">
      <c r="A14" s="2" t="s">
        <v>34</v>
      </c>
      <c r="D14" s="16" t="s">
        <v>41</v>
      </c>
      <c r="E14" s="17"/>
      <c r="F14" s="17"/>
      <c r="G14" s="17"/>
      <c r="H14" s="17"/>
      <c r="I14" s="17"/>
      <c r="J14" s="17"/>
    </row>
    <row r="16" spans="1:10" ht="15">
      <c r="A16" s="2" t="s">
        <v>35</v>
      </c>
      <c r="D16" s="16" t="s">
        <v>42</v>
      </c>
      <c r="E16" s="17"/>
      <c r="F16" s="17"/>
      <c r="G16" s="17"/>
      <c r="H16" s="17"/>
      <c r="I16" s="17"/>
      <c r="J16" s="17"/>
    </row>
    <row r="18" spans="1:3" ht="23.25">
      <c r="A18" s="1" t="s">
        <v>26</v>
      </c>
      <c r="B18" s="1"/>
      <c r="C18" s="1"/>
    </row>
    <row r="19" spans="4:15" ht="15"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9" ht="15">
      <c r="A20" s="2" t="s">
        <v>16</v>
      </c>
      <c r="C20" s="5">
        <f>C12</f>
        <v>50000</v>
      </c>
      <c r="D20" s="5">
        <f>D12+D21</f>
        <v>52000</v>
      </c>
      <c r="E20" s="5">
        <f>E12+E21</f>
        <v>57000</v>
      </c>
      <c r="F20" s="5">
        <f>F12+F21</f>
        <v>60000</v>
      </c>
      <c r="G20" s="5">
        <f aca="true" t="shared" si="0" ref="G20:P20">G12+G21</f>
        <v>58000</v>
      </c>
      <c r="H20" s="5">
        <f t="shared" si="0"/>
        <v>59000</v>
      </c>
      <c r="I20" s="5">
        <f t="shared" si="0"/>
        <v>62000</v>
      </c>
      <c r="J20" s="5">
        <f t="shared" si="0"/>
        <v>57000</v>
      </c>
      <c r="K20" s="5">
        <f t="shared" si="0"/>
        <v>58000</v>
      </c>
      <c r="L20" s="5">
        <f t="shared" si="0"/>
        <v>64000</v>
      </c>
      <c r="M20" s="5">
        <f t="shared" si="0"/>
        <v>56000</v>
      </c>
      <c r="N20" s="5">
        <f t="shared" si="0"/>
        <v>53000</v>
      </c>
      <c r="O20" s="5">
        <f t="shared" si="0"/>
        <v>50000</v>
      </c>
      <c r="P20" s="5">
        <f t="shared" si="0"/>
        <v>103000</v>
      </c>
      <c r="Q20" s="5">
        <f>P12</f>
        <v>50000</v>
      </c>
      <c r="R20" s="5">
        <f>Q20</f>
        <v>50000</v>
      </c>
      <c r="S20" s="5">
        <f>R20</f>
        <v>50000</v>
      </c>
    </row>
    <row r="21" spans="1:19" ht="15">
      <c r="A21" s="2" t="s">
        <v>16</v>
      </c>
      <c r="C21" s="3">
        <v>0</v>
      </c>
      <c r="D21" s="5">
        <f>C20</f>
        <v>50000</v>
      </c>
      <c r="E21" s="5">
        <f>D20</f>
        <v>52000</v>
      </c>
      <c r="F21" s="5">
        <f>E20</f>
        <v>57000</v>
      </c>
      <c r="G21" s="5">
        <f aca="true" t="shared" si="1" ref="G21:O21">F20</f>
        <v>60000</v>
      </c>
      <c r="H21" s="5">
        <f t="shared" si="1"/>
        <v>58000</v>
      </c>
      <c r="I21" s="5">
        <f t="shared" si="1"/>
        <v>59000</v>
      </c>
      <c r="J21" s="5">
        <f t="shared" si="1"/>
        <v>62000</v>
      </c>
      <c r="K21" s="5">
        <f t="shared" si="1"/>
        <v>57000</v>
      </c>
      <c r="L21" s="5">
        <f t="shared" si="1"/>
        <v>58000</v>
      </c>
      <c r="M21" s="5">
        <f t="shared" si="1"/>
        <v>64000</v>
      </c>
      <c r="N21" s="5">
        <f t="shared" si="1"/>
        <v>56000</v>
      </c>
      <c r="O21" s="5">
        <f t="shared" si="1"/>
        <v>53000</v>
      </c>
      <c r="P21" s="5">
        <f>N20</f>
        <v>53000</v>
      </c>
      <c r="Q21" s="5">
        <v>0</v>
      </c>
      <c r="R21" s="5">
        <v>0</v>
      </c>
      <c r="S21" s="5">
        <v>0</v>
      </c>
    </row>
    <row r="22" spans="4:15" ht="15">
      <c r="D22" s="3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15">
      <c r="A23" s="2" t="s">
        <v>17</v>
      </c>
      <c r="C23" s="3"/>
      <c r="D23" s="3">
        <f aca="true" t="shared" si="2" ref="D23:O23">IF(D12="","",IF(D12&gt;0,D20,""))</f>
        <v>52000</v>
      </c>
      <c r="E23" s="3">
        <f t="shared" si="2"/>
        <v>57000</v>
      </c>
      <c r="F23" s="3">
        <f t="shared" si="2"/>
        <v>60000</v>
      </c>
      <c r="G23" s="3">
        <f t="shared" si="2"/>
      </c>
      <c r="H23" s="3">
        <f t="shared" si="2"/>
        <v>59000</v>
      </c>
      <c r="I23" s="3">
        <f t="shared" si="2"/>
        <v>62000</v>
      </c>
      <c r="J23" s="3">
        <f t="shared" si="2"/>
      </c>
      <c r="K23" s="3">
        <f t="shared" si="2"/>
        <v>58000</v>
      </c>
      <c r="L23" s="3">
        <f t="shared" si="2"/>
        <v>64000</v>
      </c>
      <c r="M23" s="3">
        <f t="shared" si="2"/>
      </c>
      <c r="N23" s="3">
        <f t="shared" si="2"/>
      </c>
      <c r="O23" s="3">
        <f t="shared" si="2"/>
      </c>
    </row>
    <row r="24" spans="1:15" ht="15">
      <c r="A24" s="2" t="s">
        <v>17</v>
      </c>
      <c r="C24" s="3"/>
      <c r="D24" s="3">
        <f aca="true" t="shared" si="3" ref="D24:O24">IF(D12="","",IF(D12&gt;0,D21,""))</f>
        <v>50000</v>
      </c>
      <c r="E24" s="3">
        <f t="shared" si="3"/>
        <v>52000</v>
      </c>
      <c r="F24" s="3">
        <f t="shared" si="3"/>
        <v>57000</v>
      </c>
      <c r="G24" s="3">
        <f t="shared" si="3"/>
      </c>
      <c r="H24" s="3">
        <f t="shared" si="3"/>
        <v>58000</v>
      </c>
      <c r="I24" s="3">
        <f t="shared" si="3"/>
        <v>59000</v>
      </c>
      <c r="J24" s="3">
        <f t="shared" si="3"/>
      </c>
      <c r="K24" s="3">
        <f t="shared" si="3"/>
        <v>57000</v>
      </c>
      <c r="L24" s="3">
        <f t="shared" si="3"/>
        <v>58000</v>
      </c>
      <c r="M24" s="3">
        <f t="shared" si="3"/>
      </c>
      <c r="N24" s="3">
        <f t="shared" si="3"/>
      </c>
      <c r="O24" s="3">
        <f t="shared" si="3"/>
      </c>
    </row>
    <row r="25" spans="3:15" ht="15">
      <c r="C25" s="7">
        <f>IF(C12="","",IF(C12&lt;=0,"",C12))</f>
        <v>50000</v>
      </c>
      <c r="D25" s="7">
        <f>IF(D12="","",IF(D12&lt;=0,"",D12))</f>
        <v>2000</v>
      </c>
      <c r="E25" s="7">
        <f aca="true" t="shared" si="4" ref="E25:O25">IF(E12="","",IF(E12&lt;=0,"",E12))</f>
        <v>5000</v>
      </c>
      <c r="F25" s="7">
        <f t="shared" si="4"/>
        <v>3000</v>
      </c>
      <c r="G25" s="7">
        <f t="shared" si="4"/>
      </c>
      <c r="H25" s="7">
        <f t="shared" si="4"/>
        <v>1000</v>
      </c>
      <c r="I25" s="7">
        <f t="shared" si="4"/>
        <v>3000</v>
      </c>
      <c r="J25" s="7">
        <f t="shared" si="4"/>
      </c>
      <c r="K25" s="7">
        <f t="shared" si="4"/>
        <v>1000</v>
      </c>
      <c r="L25" s="7">
        <f t="shared" si="4"/>
        <v>6000</v>
      </c>
      <c r="M25" s="7">
        <f t="shared" si="4"/>
      </c>
      <c r="N25" s="7">
        <f t="shared" si="4"/>
      </c>
      <c r="O25" s="7">
        <f t="shared" si="4"/>
      </c>
    </row>
    <row r="26" spans="4:15" ht="15">
      <c r="D26" s="3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5">
      <c r="A27" s="2" t="s">
        <v>18</v>
      </c>
      <c r="D27" s="3">
        <f aca="true" t="shared" si="5" ref="D27:O27">IF(D12="","",IF(D12&lt;=0,D20,""))</f>
      </c>
      <c r="E27" s="3">
        <f t="shared" si="5"/>
      </c>
      <c r="F27" s="3">
        <f t="shared" si="5"/>
      </c>
      <c r="G27" s="3">
        <f t="shared" si="5"/>
        <v>58000</v>
      </c>
      <c r="H27" s="3">
        <f t="shared" si="5"/>
      </c>
      <c r="I27" s="3">
        <f t="shared" si="5"/>
      </c>
      <c r="J27" s="3">
        <f t="shared" si="5"/>
        <v>57000</v>
      </c>
      <c r="K27" s="3">
        <f t="shared" si="5"/>
      </c>
      <c r="L27" s="3">
        <f t="shared" si="5"/>
      </c>
      <c r="M27" s="3">
        <f t="shared" si="5"/>
        <v>56000</v>
      </c>
      <c r="N27" s="3">
        <f t="shared" si="5"/>
        <v>53000</v>
      </c>
      <c r="O27" s="3">
        <f t="shared" si="5"/>
        <v>50000</v>
      </c>
    </row>
    <row r="28" spans="1:15" ht="15">
      <c r="A28" s="2" t="s">
        <v>18</v>
      </c>
      <c r="D28" s="3">
        <f aca="true" t="shared" si="6" ref="D28:O28">IF(D12="","",IF(D12&lt;=0,D21,""))</f>
      </c>
      <c r="E28" s="3">
        <f t="shared" si="6"/>
      </c>
      <c r="F28" s="3">
        <f t="shared" si="6"/>
      </c>
      <c r="G28" s="3">
        <f t="shared" si="6"/>
        <v>60000</v>
      </c>
      <c r="H28" s="3">
        <f t="shared" si="6"/>
      </c>
      <c r="I28" s="3">
        <f t="shared" si="6"/>
      </c>
      <c r="J28" s="3">
        <f t="shared" si="6"/>
        <v>62000</v>
      </c>
      <c r="K28" s="3">
        <f t="shared" si="6"/>
      </c>
      <c r="L28" s="3">
        <f t="shared" si="6"/>
      </c>
      <c r="M28" s="3">
        <f t="shared" si="6"/>
        <v>64000</v>
      </c>
      <c r="N28" s="3">
        <f t="shared" si="6"/>
        <v>56000</v>
      </c>
      <c r="O28" s="3">
        <f t="shared" si="6"/>
        <v>53000</v>
      </c>
    </row>
    <row r="29" spans="3:15" ht="15">
      <c r="C29" s="7">
        <f aca="true" t="shared" si="7" ref="C29:O29">IF(C12="","",IF(C12&gt;0,"",C12))</f>
      </c>
      <c r="D29" s="7">
        <f>IF(D12="","",IF(D12&gt;0,"",D12))</f>
      </c>
      <c r="E29" s="7">
        <f t="shared" si="7"/>
      </c>
      <c r="F29" s="7">
        <f t="shared" si="7"/>
      </c>
      <c r="G29" s="7">
        <f t="shared" si="7"/>
        <v>-2000</v>
      </c>
      <c r="H29" s="7">
        <f t="shared" si="7"/>
      </c>
      <c r="I29" s="7">
        <f t="shared" si="7"/>
      </c>
      <c r="J29" s="7">
        <f t="shared" si="7"/>
        <v>-5000</v>
      </c>
      <c r="K29" s="7">
        <f t="shared" si="7"/>
      </c>
      <c r="L29" s="7">
        <f t="shared" si="7"/>
      </c>
      <c r="M29" s="7">
        <f t="shared" si="7"/>
        <v>-8000</v>
      </c>
      <c r="N29" s="7">
        <f t="shared" si="7"/>
        <v>-3000</v>
      </c>
      <c r="O29" s="7">
        <f t="shared" si="7"/>
        <v>-3000</v>
      </c>
    </row>
    <row r="30" spans="4:15" ht="15">
      <c r="D30" s="3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9" ht="15">
      <c r="A31" s="2" t="s">
        <v>37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>
        <f>S20</f>
        <v>50000</v>
      </c>
      <c r="Q31" s="5">
        <f>P31</f>
        <v>50000</v>
      </c>
      <c r="R31" s="5">
        <f>Q31</f>
        <v>50000</v>
      </c>
      <c r="S31" s="5">
        <f>R31</f>
        <v>50000</v>
      </c>
    </row>
    <row r="32" spans="4:15" ht="15">
      <c r="D32" s="3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9" ht="15">
      <c r="A33" s="2" t="s">
        <v>15</v>
      </c>
      <c r="B33" s="2">
        <v>0</v>
      </c>
      <c r="C33" s="2">
        <v>0.85</v>
      </c>
      <c r="D33" s="2">
        <v>2</v>
      </c>
      <c r="E33" s="2">
        <f aca="true" t="shared" si="8" ref="E33:S33">D33+1</f>
        <v>3</v>
      </c>
      <c r="F33" s="2">
        <f t="shared" si="8"/>
        <v>4</v>
      </c>
      <c r="G33" s="2">
        <f t="shared" si="8"/>
        <v>5</v>
      </c>
      <c r="H33" s="2">
        <f t="shared" si="8"/>
        <v>6</v>
      </c>
      <c r="I33" s="2">
        <f t="shared" si="8"/>
        <v>7</v>
      </c>
      <c r="J33" s="2">
        <f t="shared" si="8"/>
        <v>8</v>
      </c>
      <c r="K33" s="2">
        <f t="shared" si="8"/>
        <v>9</v>
      </c>
      <c r="L33" s="2">
        <f t="shared" si="8"/>
        <v>10</v>
      </c>
      <c r="M33" s="2">
        <f t="shared" si="8"/>
        <v>11</v>
      </c>
      <c r="N33" s="2">
        <f t="shared" si="8"/>
        <v>12</v>
      </c>
      <c r="O33" s="2">
        <f t="shared" si="8"/>
        <v>13</v>
      </c>
      <c r="P33" s="2">
        <f t="shared" si="8"/>
        <v>14</v>
      </c>
      <c r="Q33" s="2">
        <f t="shared" si="8"/>
        <v>15</v>
      </c>
      <c r="R33" s="2">
        <f t="shared" si="8"/>
        <v>16</v>
      </c>
      <c r="S33" s="2">
        <f t="shared" si="8"/>
        <v>17</v>
      </c>
    </row>
    <row r="34" spans="1:19" ht="15">
      <c r="A34" s="2" t="s">
        <v>15</v>
      </c>
      <c r="B34" s="2">
        <v>0</v>
      </c>
      <c r="C34" s="2">
        <v>0.85</v>
      </c>
      <c r="D34" s="2">
        <v>2</v>
      </c>
      <c r="E34" s="2">
        <f aca="true" t="shared" si="9" ref="E34:S34">D34+1</f>
        <v>3</v>
      </c>
      <c r="F34" s="2">
        <f t="shared" si="9"/>
        <v>4</v>
      </c>
      <c r="G34" s="2">
        <f t="shared" si="9"/>
        <v>5</v>
      </c>
      <c r="H34" s="2">
        <f t="shared" si="9"/>
        <v>6</v>
      </c>
      <c r="I34" s="2">
        <f t="shared" si="9"/>
        <v>7</v>
      </c>
      <c r="J34" s="2">
        <f t="shared" si="9"/>
        <v>8</v>
      </c>
      <c r="K34" s="2">
        <f t="shared" si="9"/>
        <v>9</v>
      </c>
      <c r="L34" s="2">
        <f t="shared" si="9"/>
        <v>10</v>
      </c>
      <c r="M34" s="2">
        <f t="shared" si="9"/>
        <v>11</v>
      </c>
      <c r="N34" s="2">
        <f t="shared" si="9"/>
        <v>12</v>
      </c>
      <c r="O34" s="2">
        <f t="shared" si="9"/>
        <v>13</v>
      </c>
      <c r="P34" s="2">
        <f t="shared" si="9"/>
        <v>14</v>
      </c>
      <c r="Q34" s="2">
        <f t="shared" si="9"/>
        <v>15</v>
      </c>
      <c r="R34" s="2">
        <f t="shared" si="9"/>
        <v>16</v>
      </c>
      <c r="S34" s="2">
        <f t="shared" si="9"/>
        <v>17</v>
      </c>
    </row>
    <row r="36" spans="1:19" ht="15">
      <c r="A36" s="2" t="str">
        <f>A9</f>
        <v>Plan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>
        <f>D9</f>
        <v>60000</v>
      </c>
      <c r="Q36" s="6">
        <f>P36</f>
        <v>60000</v>
      </c>
      <c r="R36" s="6">
        <f>Q36</f>
        <v>60000</v>
      </c>
      <c r="S36" s="6">
        <f>R36</f>
        <v>60000</v>
      </c>
    </row>
    <row r="38" spans="1:4" ht="15">
      <c r="A38" s="2" t="s">
        <v>39</v>
      </c>
      <c r="B38" s="2">
        <v>0</v>
      </c>
      <c r="C38" s="2">
        <v>0.85</v>
      </c>
      <c r="D38" s="2">
        <v>1.5</v>
      </c>
    </row>
    <row r="40" spans="1:16" ht="15">
      <c r="A40" s="2" t="s">
        <v>24</v>
      </c>
      <c r="B40" s="2">
        <v>0</v>
      </c>
      <c r="C40" s="2">
        <v>0</v>
      </c>
      <c r="D40" s="2">
        <f>B40</f>
        <v>0</v>
      </c>
      <c r="E40" s="2">
        <f aca="true" t="shared" si="10" ref="E40:P40">D40</f>
        <v>0</v>
      </c>
      <c r="F40" s="2">
        <f t="shared" si="10"/>
        <v>0</v>
      </c>
      <c r="G40" s="2">
        <f t="shared" si="10"/>
        <v>0</v>
      </c>
      <c r="H40" s="2">
        <f t="shared" si="10"/>
        <v>0</v>
      </c>
      <c r="I40" s="2">
        <f t="shared" si="10"/>
        <v>0</v>
      </c>
      <c r="J40" s="2">
        <f t="shared" si="10"/>
        <v>0</v>
      </c>
      <c r="K40" s="2">
        <f t="shared" si="10"/>
        <v>0</v>
      </c>
      <c r="L40" s="2">
        <f t="shared" si="10"/>
        <v>0</v>
      </c>
      <c r="M40" s="2">
        <f t="shared" si="10"/>
        <v>0</v>
      </c>
      <c r="N40" s="2">
        <f t="shared" si="10"/>
        <v>0</v>
      </c>
      <c r="O40" s="2">
        <f t="shared" si="10"/>
        <v>0</v>
      </c>
      <c r="P40" s="2">
        <f t="shared" si="10"/>
        <v>0</v>
      </c>
    </row>
    <row r="41" spans="1:19" ht="15">
      <c r="A41" s="2" t="s">
        <v>25</v>
      </c>
      <c r="P41" s="2">
        <f>N41</f>
        <v>0</v>
      </c>
      <c r="Q41" s="2">
        <f>O41</f>
        <v>0</v>
      </c>
      <c r="R41" s="2">
        <f>Q41</f>
        <v>0</v>
      </c>
      <c r="S41" s="2">
        <f>R41</f>
        <v>0</v>
      </c>
    </row>
    <row r="42" spans="1:4" ht="15">
      <c r="A42" s="2" t="s">
        <v>38</v>
      </c>
      <c r="B42" s="2">
        <v>0</v>
      </c>
      <c r="C42" s="2">
        <v>0</v>
      </c>
      <c r="D42" s="2">
        <v>0</v>
      </c>
    </row>
    <row r="44" spans="1:18" ht="15">
      <c r="A44" s="2" t="s">
        <v>21</v>
      </c>
      <c r="C44" s="6">
        <f>C33</f>
        <v>0.85</v>
      </c>
      <c r="D44" s="6">
        <f>D33</f>
        <v>2</v>
      </c>
      <c r="E44" s="6">
        <f aca="true" t="shared" si="11" ref="E44:O44">E33</f>
        <v>3</v>
      </c>
      <c r="F44" s="6">
        <f t="shared" si="11"/>
        <v>4</v>
      </c>
      <c r="G44" s="6">
        <f t="shared" si="11"/>
        <v>5</v>
      </c>
      <c r="H44" s="6">
        <f t="shared" si="11"/>
        <v>6</v>
      </c>
      <c r="I44" s="6">
        <f t="shared" si="11"/>
        <v>7</v>
      </c>
      <c r="J44" s="6">
        <f t="shared" si="11"/>
        <v>8</v>
      </c>
      <c r="K44" s="6">
        <f t="shared" si="11"/>
        <v>9</v>
      </c>
      <c r="L44" s="6">
        <f t="shared" si="11"/>
        <v>10</v>
      </c>
      <c r="M44" s="6">
        <f t="shared" si="11"/>
        <v>11</v>
      </c>
      <c r="N44" s="6">
        <f t="shared" si="11"/>
        <v>12</v>
      </c>
      <c r="O44" s="6">
        <f t="shared" si="11"/>
        <v>13</v>
      </c>
      <c r="R44" s="6">
        <v>15.5</v>
      </c>
    </row>
    <row r="45" spans="1:18" ht="15">
      <c r="A45" s="2" t="s">
        <v>22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R45" s="6">
        <v>0</v>
      </c>
    </row>
    <row r="46" spans="1:18" ht="15">
      <c r="A46" s="2" t="s">
        <v>20</v>
      </c>
      <c r="C46" s="2" t="str">
        <f>C11</f>
        <v>Dez</v>
      </c>
      <c r="D46" s="2" t="str">
        <f>D11</f>
        <v>Jan</v>
      </c>
      <c r="E46" s="2" t="str">
        <f aca="true" t="shared" si="12" ref="E46:O46">E11</f>
        <v>Feb</v>
      </c>
      <c r="F46" s="2" t="str">
        <f t="shared" si="12"/>
        <v>Mrz</v>
      </c>
      <c r="G46" s="2" t="str">
        <f t="shared" si="12"/>
        <v>Apr</v>
      </c>
      <c r="H46" s="2" t="str">
        <f t="shared" si="12"/>
        <v>Mai</v>
      </c>
      <c r="I46" s="2" t="str">
        <f t="shared" si="12"/>
        <v>Jun</v>
      </c>
      <c r="J46" s="2" t="str">
        <f t="shared" si="12"/>
        <v>Jul</v>
      </c>
      <c r="K46" s="2" t="str">
        <f t="shared" si="12"/>
        <v>Aug</v>
      </c>
      <c r="L46" s="2" t="str">
        <f t="shared" si="12"/>
        <v>Sep</v>
      </c>
      <c r="M46" s="2" t="str">
        <f t="shared" si="12"/>
        <v>Okt</v>
      </c>
      <c r="N46" s="2" t="str">
        <f t="shared" si="12"/>
        <v>Nov</v>
      </c>
      <c r="O46" s="2" t="str">
        <f t="shared" si="12"/>
        <v>Dez</v>
      </c>
      <c r="R46" s="2" t="s">
        <v>33</v>
      </c>
    </row>
    <row r="48" spans="1:18" ht="15">
      <c r="A48" s="2" t="s">
        <v>19</v>
      </c>
      <c r="P48" s="6"/>
      <c r="R48" s="6">
        <f>IF(S20&lt;Q36,"",S20)</f>
      </c>
    </row>
    <row r="49" spans="1:18" ht="15">
      <c r="A49" s="2" t="s">
        <v>19</v>
      </c>
      <c r="P49" s="6"/>
      <c r="R49" s="6">
        <f>IF(S20&lt;Q36,"",S36)</f>
      </c>
    </row>
    <row r="50" spans="1:18" ht="15">
      <c r="A50" s="2" t="s">
        <v>19</v>
      </c>
      <c r="P50" s="6"/>
      <c r="R50" s="7">
        <f>IF(S20&lt;Q36,"",R48-R49)</f>
      </c>
    </row>
    <row r="51" ht="15">
      <c r="A51" s="2" t="s">
        <v>19</v>
      </c>
    </row>
    <row r="52" spans="1:18" ht="15">
      <c r="A52" s="2" t="s">
        <v>19</v>
      </c>
      <c r="P52" s="6"/>
      <c r="R52" s="6">
        <f>IF(S20&gt;Q36,"",S20)</f>
        <v>50000</v>
      </c>
    </row>
    <row r="53" spans="1:18" ht="15">
      <c r="A53" s="2" t="s">
        <v>19</v>
      </c>
      <c r="P53" s="6"/>
      <c r="R53" s="6">
        <f>IF(S20&gt;Q36,"",S36)</f>
        <v>60000</v>
      </c>
    </row>
    <row r="54" ht="15">
      <c r="R54" s="6">
        <f>IF(S20&gt;Q36,"",R52-R53)</f>
        <v>-10000</v>
      </c>
    </row>
    <row r="55" ht="15">
      <c r="Q55" s="6"/>
    </row>
    <row r="56" spans="1:17" ht="15">
      <c r="A56" s="2" t="s">
        <v>23</v>
      </c>
      <c r="D56" s="8">
        <f>D12+C12</f>
        <v>52000</v>
      </c>
      <c r="E56" s="8">
        <f>D56+E12</f>
        <v>57000</v>
      </c>
      <c r="F56" s="8">
        <f aca="true" t="shared" si="13" ref="F56:O56">E56+F12</f>
        <v>60000</v>
      </c>
      <c r="G56" s="8">
        <f t="shared" si="13"/>
        <v>58000</v>
      </c>
      <c r="H56" s="8">
        <f t="shared" si="13"/>
        <v>59000</v>
      </c>
      <c r="I56" s="8">
        <f t="shared" si="13"/>
        <v>62000</v>
      </c>
      <c r="J56" s="8">
        <f t="shared" si="13"/>
        <v>57000</v>
      </c>
      <c r="K56" s="8">
        <f t="shared" si="13"/>
        <v>58000</v>
      </c>
      <c r="L56" s="8">
        <f t="shared" si="13"/>
        <v>64000</v>
      </c>
      <c r="M56" s="8">
        <f t="shared" si="13"/>
        <v>56000</v>
      </c>
      <c r="N56" s="8">
        <f t="shared" si="13"/>
        <v>53000</v>
      </c>
      <c r="O56" s="8">
        <f t="shared" si="13"/>
        <v>50000</v>
      </c>
      <c r="Q56" s="6"/>
    </row>
    <row r="57" spans="1:17" ht="15">
      <c r="A57" s="2" t="str">
        <f>A36</f>
        <v>Plan</v>
      </c>
      <c r="D57" s="6">
        <f>D9</f>
        <v>60000</v>
      </c>
      <c r="Q57" s="6"/>
    </row>
    <row r="58" spans="4:17" ht="15">
      <c r="D58" s="6"/>
      <c r="Q58" s="6"/>
    </row>
    <row r="59" spans="1:17" ht="15">
      <c r="A59" s="2" t="s">
        <v>30</v>
      </c>
      <c r="D59" s="6">
        <f>MAX(D56:O57)</f>
        <v>64000</v>
      </c>
      <c r="Q59" s="6"/>
    </row>
    <row r="60" spans="1:17" ht="15">
      <c r="A60" s="2" t="s">
        <v>31</v>
      </c>
      <c r="D60" s="6">
        <f>MIN(D56:O57,0)</f>
        <v>0</v>
      </c>
      <c r="Q60" s="6"/>
    </row>
    <row r="61" spans="1:17" ht="15">
      <c r="A61" s="2" t="s">
        <v>32</v>
      </c>
      <c r="D61" s="6">
        <f>D59+ABS(D60)</f>
        <v>64000</v>
      </c>
      <c r="Q61" s="6"/>
    </row>
    <row r="62" ht="15">
      <c r="Q62" s="6"/>
    </row>
    <row r="63" spans="1:5" ht="15">
      <c r="A63" s="2" t="s">
        <v>28</v>
      </c>
      <c r="D63" s="2">
        <f>P33</f>
        <v>14</v>
      </c>
      <c r="E63" s="2">
        <f>D63</f>
        <v>14</v>
      </c>
    </row>
    <row r="64" spans="1:5" ht="15">
      <c r="A64" s="2" t="s">
        <v>29</v>
      </c>
      <c r="D64" s="8">
        <f>-E64</f>
        <v>-6400</v>
      </c>
      <c r="E64" s="8">
        <f>D61*10%</f>
        <v>6400</v>
      </c>
    </row>
  </sheetData>
  <sheetProtection/>
  <mergeCells count="4">
    <mergeCell ref="D3:J4"/>
    <mergeCell ref="D6:J7"/>
    <mergeCell ref="D14:J14"/>
    <mergeCell ref="D16:J16"/>
  </mergeCells>
  <dataValidations count="2">
    <dataValidation allowBlank="1" showInputMessage="1" showErrorMessage="1" promptTitle="made by HH" sqref="S668:T668"/>
    <dataValidation allowBlank="1" showInputMessage="1" showErrorMessage="1" promptTitle="made by HH" sqref="S666"/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Heiko Heimrath</dc:creator>
  <cp:keywords/>
  <dc:description/>
  <cp:lastModifiedBy>Joachim Becker</cp:lastModifiedBy>
  <cp:lastPrinted>2009-01-04T12:30:30Z</cp:lastPrinted>
  <dcterms:created xsi:type="dcterms:W3CDTF">2008-07-13T17:10:57Z</dcterms:created>
  <dcterms:modified xsi:type="dcterms:W3CDTF">2011-02-05T16:25:28Z</dcterms:modified>
  <cp:category/>
  <cp:version/>
  <cp:contentType/>
  <cp:contentStatus/>
</cp:coreProperties>
</file>