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15" windowHeight="7485" activeTab="0"/>
  </bookViews>
  <sheets>
    <sheet name="2095" sheetId="1" r:id="rId1"/>
  </sheets>
  <definedNames>
    <definedName name="_xlnm.Print_Area" localSheetId="0">'2095'!$B$2:$S$24</definedName>
  </definedNames>
  <calcPr fullCalcOnLoad="1"/>
</workbook>
</file>

<file path=xl/comments1.xml><?xml version="1.0" encoding="utf-8"?>
<comments xmlns="http://schemas.openxmlformats.org/spreadsheetml/2006/main">
  <authors>
    <author>Becker, Joachim</author>
  </authors>
  <commentList>
    <comment ref="E9" authorId="0">
      <text>
        <r>
          <rPr>
            <b/>
            <sz val="8"/>
            <rFont val="Segoe UI"/>
            <family val="2"/>
          </rPr>
          <t xml:space="preserve">CS:
</t>
        </r>
        <r>
          <rPr>
            <sz val="8"/>
            <rFont val="Segoe UI"/>
            <family val="2"/>
          </rPr>
          <t>Die Laufzeit errechnet sich automatisch anhand der eingegebenen Daten</t>
        </r>
        <r>
          <rPr>
            <sz val="8"/>
            <rFont val="Segoe UI"/>
            <family val="2"/>
          </rPr>
          <t xml:space="preserve">
</t>
        </r>
      </text>
    </comment>
    <comment ref="H9" authorId="0">
      <text>
        <r>
          <rPr>
            <b/>
            <sz val="8"/>
            <rFont val="Segoe UI"/>
            <family val="2"/>
          </rPr>
          <t>CS:</t>
        </r>
        <r>
          <rPr>
            <sz val="8"/>
            <rFont val="Segoe UI"/>
            <family val="2"/>
          </rPr>
          <t xml:space="preserve">
Die Rest-Monate errechnen sich automatisch anhand der eingegeben Daten (Spalte C+D) und dem Stichtag in F2
</t>
        </r>
      </text>
    </comment>
    <comment ref="L9" authorId="0">
      <text>
        <r>
          <rPr>
            <b/>
            <sz val="8"/>
            <rFont val="Segoe UI"/>
            <family val="2"/>
          </rPr>
          <t>CS:</t>
        </r>
        <r>
          <rPr>
            <sz val="8"/>
            <rFont val="Segoe UI"/>
            <family val="2"/>
          </rPr>
          <t xml:space="preserve">
Für die Berechnung des Jahresbetrages werden die verbleibenden Monate vom Stichtag bis zum Vertragsende für die jeweilige Periode verglichen und mit der Rate multipliziert.</t>
        </r>
      </text>
    </comment>
  </commentList>
</comments>
</file>

<file path=xl/sharedStrings.xml><?xml version="1.0" encoding="utf-8"?>
<sst xmlns="http://schemas.openxmlformats.org/spreadsheetml/2006/main" count="23" uniqueCount="23">
  <si>
    <t>Bezeichnung</t>
  </si>
  <si>
    <t>von</t>
  </si>
  <si>
    <t>bis</t>
  </si>
  <si>
    <t>Rate (Monat)</t>
  </si>
  <si>
    <t>Rest-Zahlung</t>
  </si>
  <si>
    <t>check</t>
  </si>
  <si>
    <t>Gesamt</t>
  </si>
  <si>
    <t>Rest-Monate</t>
  </si>
  <si>
    <t>Laufzeit</t>
  </si>
  <si>
    <t>Stichtag:</t>
  </si>
  <si>
    <t>Fahrzeug 1</t>
  </si>
  <si>
    <t>Drucker</t>
  </si>
  <si>
    <t>Kopierer</t>
  </si>
  <si>
    <t>Fahrzeug 2</t>
  </si>
  <si>
    <t>Fahrzeug 3</t>
  </si>
  <si>
    <t>Fahrzeug 4</t>
  </si>
  <si>
    <t>Fahrzeug 5</t>
  </si>
  <si>
    <t>Fahrzeug 6</t>
  </si>
  <si>
    <t>Gebäude</t>
  </si>
  <si>
    <t>Fahrzeug entsorgt</t>
  </si>
  <si>
    <t>Drucker entsorgt</t>
  </si>
  <si>
    <t>Sonstige finanzielle Verpflichtungen 2095</t>
  </si>
  <si>
    <t xml:space="preserve">Totalschaden Nov. 2094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</si>
</sst>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dd/mm/yy;@"/>
    <numFmt numFmtId="168" formatCode="yyyy"/>
    <numFmt numFmtId="169" formatCode="#,##0.00_ ;[Red]\-#,##0.00\ "/>
    <numFmt numFmtId="170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b/>
      <sz val="13"/>
      <color indexed="5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rgb="FF2E3917"/>
      <name val="Calibri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2" fillId="0" borderId="0" xfId="51" applyBorder="1">
      <alignment/>
      <protection/>
    </xf>
    <xf numFmtId="0" fontId="0" fillId="0" borderId="0" xfId="0" applyBorder="1" applyAlignment="1">
      <alignment/>
    </xf>
    <xf numFmtId="44" fontId="2" fillId="0" borderId="0" xfId="51" applyNumberFormat="1" applyBorder="1">
      <alignment/>
      <protection/>
    </xf>
    <xf numFmtId="0" fontId="34" fillId="0" borderId="0" xfId="0" applyFont="1" applyBorder="1" applyAlignment="1">
      <alignment/>
    </xf>
    <xf numFmtId="44" fontId="2" fillId="0" borderId="0" xfId="51" applyNumberFormat="1" applyFont="1" applyBorder="1">
      <alignment/>
      <protection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49" fontId="2" fillId="0" borderId="0" xfId="51" applyNumberFormat="1" applyFont="1" applyBorder="1">
      <alignment/>
      <protection/>
    </xf>
    <xf numFmtId="3" fontId="0" fillId="0" borderId="0" xfId="0" applyNumberFormat="1" applyBorder="1" applyAlignment="1">
      <alignment/>
    </xf>
    <xf numFmtId="1" fontId="2" fillId="0" borderId="0" xfId="51" applyNumberFormat="1" applyFont="1" applyBorder="1" applyAlignment="1">
      <alignment horizontal="right"/>
      <protection/>
    </xf>
    <xf numFmtId="0" fontId="2" fillId="0" borderId="0" xfId="51" applyFont="1" applyBorder="1" applyAlignment="1">
      <alignment horizontal="center"/>
      <protection/>
    </xf>
    <xf numFmtId="4" fontId="2" fillId="0" borderId="0" xfId="51" applyNumberFormat="1" applyBorder="1" applyAlignment="1">
      <alignment horizontal="center"/>
      <protection/>
    </xf>
    <xf numFmtId="169" fontId="2" fillId="0" borderId="0" xfId="6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 horizontal="right"/>
    </xf>
    <xf numFmtId="170" fontId="47" fillId="0" borderId="0" xfId="51" applyNumberFormat="1" applyFont="1">
      <alignment/>
      <protection/>
    </xf>
    <xf numFmtId="170" fontId="2" fillId="0" borderId="10" xfId="51" applyNumberFormat="1" applyFont="1" applyBorder="1">
      <alignment/>
      <protection/>
    </xf>
    <xf numFmtId="4" fontId="2" fillId="10" borderId="10" xfId="51" applyNumberFormat="1" applyFont="1" applyFill="1" applyBorder="1">
      <alignment/>
      <protection/>
    </xf>
    <xf numFmtId="0" fontId="0" fillId="19" borderId="0" xfId="0" applyFill="1" applyBorder="1" applyAlignment="1">
      <alignment/>
    </xf>
    <xf numFmtId="0" fontId="27" fillId="19" borderId="0" xfId="0" applyFont="1" applyFill="1" applyBorder="1" applyAlignment="1" applyProtection="1">
      <alignment/>
      <protection locked="0"/>
    </xf>
    <xf numFmtId="0" fontId="28" fillId="19" borderId="0" xfId="0" applyFont="1" applyFill="1" applyBorder="1" applyAlignment="1">
      <alignment horizontal="right"/>
    </xf>
    <xf numFmtId="0" fontId="29" fillId="19" borderId="0" xfId="0" applyFont="1" applyFill="1" applyBorder="1" applyAlignment="1">
      <alignment/>
    </xf>
    <xf numFmtId="14" fontId="28" fillId="19" borderId="0" xfId="0" applyNumberFormat="1" applyFont="1" applyFill="1" applyBorder="1" applyAlignment="1" applyProtection="1">
      <alignment/>
      <protection locked="0"/>
    </xf>
    <xf numFmtId="0" fontId="48" fillId="19" borderId="0" xfId="0" applyFont="1" applyFill="1" applyBorder="1" applyAlignment="1" applyProtection="1">
      <alignment/>
      <protection locked="0"/>
    </xf>
    <xf numFmtId="0" fontId="34" fillId="19" borderId="0" xfId="0" applyFont="1" applyFill="1" applyBorder="1" applyAlignment="1">
      <alignment horizontal="right"/>
    </xf>
    <xf numFmtId="14" fontId="34" fillId="19" borderId="0" xfId="0" applyNumberFormat="1" applyFont="1" applyFill="1" applyBorder="1" applyAlignment="1" applyProtection="1">
      <alignment/>
      <protection locked="0"/>
    </xf>
    <xf numFmtId="0" fontId="49" fillId="33" borderId="0" xfId="51" applyFont="1" applyFill="1" applyBorder="1" applyAlignment="1">
      <alignment vertical="center" wrapText="1"/>
      <protection/>
    </xf>
    <xf numFmtId="14" fontId="49" fillId="33" borderId="0" xfId="51" applyNumberFormat="1" applyFont="1" applyFill="1" applyBorder="1" applyAlignment="1">
      <alignment horizontal="center" vertical="center" wrapText="1"/>
      <protection/>
    </xf>
    <xf numFmtId="0" fontId="49" fillId="33" borderId="0" xfId="51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vertical="center" wrapText="1"/>
    </xf>
    <xf numFmtId="168" fontId="49" fillId="33" borderId="0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7" fillId="7" borderId="0" xfId="51" applyFont="1" applyFill="1" applyBorder="1" applyProtection="1">
      <alignment/>
      <protection locked="0"/>
    </xf>
    <xf numFmtId="167" fontId="47" fillId="7" borderId="0" xfId="51" applyNumberFormat="1" applyFont="1" applyFill="1" applyBorder="1" applyAlignment="1" applyProtection="1">
      <alignment horizontal="right"/>
      <protection locked="0"/>
    </xf>
    <xf numFmtId="0" fontId="47" fillId="7" borderId="0" xfId="0" applyFont="1" applyFill="1" applyBorder="1" applyAlignment="1" applyProtection="1">
      <alignment/>
      <protection locked="0"/>
    </xf>
    <xf numFmtId="8" fontId="47" fillId="7" borderId="0" xfId="0" applyNumberFormat="1" applyFont="1" applyFill="1" applyBorder="1" applyAlignment="1" applyProtection="1">
      <alignment/>
      <protection locked="0"/>
    </xf>
    <xf numFmtId="0" fontId="50" fillId="7" borderId="0" xfId="0" applyFont="1" applyFill="1" applyBorder="1" applyAlignment="1">
      <alignment/>
    </xf>
    <xf numFmtId="166" fontId="47" fillId="7" borderId="0" xfId="51" applyNumberFormat="1" applyFont="1" applyFill="1" applyBorder="1" applyAlignment="1">
      <alignment horizontal="center"/>
      <protection/>
    </xf>
    <xf numFmtId="170" fontId="47" fillId="7" borderId="0" xfId="51" applyNumberFormat="1" applyFont="1" applyFill="1">
      <alignment/>
      <protection/>
    </xf>
    <xf numFmtId="0" fontId="44" fillId="7" borderId="0" xfId="0" applyFont="1" applyFill="1" applyBorder="1" applyAlignment="1">
      <alignment/>
    </xf>
    <xf numFmtId="4" fontId="47" fillId="7" borderId="0" xfId="0" applyNumberFormat="1" applyFont="1" applyFill="1" applyBorder="1" applyAlignment="1">
      <alignment/>
    </xf>
    <xf numFmtId="0" fontId="47" fillId="7" borderId="0" xfId="51" applyFont="1" applyFill="1" applyBorder="1" applyAlignment="1">
      <alignment horizontal="center"/>
      <protection/>
    </xf>
    <xf numFmtId="169" fontId="47" fillId="7" borderId="0" xfId="51" applyNumberFormat="1" applyFont="1" applyFill="1" applyBorder="1" applyProtection="1">
      <alignment/>
      <protection locked="0"/>
    </xf>
    <xf numFmtId="0" fontId="47" fillId="7" borderId="0" xfId="51" applyFont="1" applyFill="1" applyBorder="1">
      <alignment/>
      <protection/>
    </xf>
    <xf numFmtId="0" fontId="2" fillId="7" borderId="0" xfId="51" applyFont="1" applyFill="1" applyBorder="1" applyProtection="1">
      <alignment/>
      <protection locked="0"/>
    </xf>
    <xf numFmtId="167" fontId="2" fillId="7" borderId="0" xfId="51" applyNumberFormat="1" applyFont="1" applyFill="1" applyBorder="1" applyAlignment="1" applyProtection="1">
      <alignment horizontal="right"/>
      <protection locked="0"/>
    </xf>
    <xf numFmtId="0" fontId="2" fillId="7" borderId="0" xfId="51" applyFont="1" applyFill="1" applyBorder="1" applyAlignment="1">
      <alignment horizontal="center"/>
      <protection/>
    </xf>
    <xf numFmtId="169" fontId="2" fillId="7" borderId="0" xfId="60" applyNumberFormat="1" applyFont="1" applyFill="1" applyBorder="1" applyAlignment="1" applyProtection="1">
      <alignment/>
      <protection locked="0"/>
    </xf>
    <xf numFmtId="0" fontId="2" fillId="7" borderId="0" xfId="51" applyFont="1" applyFill="1" applyBorder="1">
      <alignment/>
      <protection/>
    </xf>
    <xf numFmtId="166" fontId="2" fillId="7" borderId="0" xfId="51" applyNumberFormat="1" applyFont="1" applyFill="1" applyBorder="1" applyAlignment="1">
      <alignment horizontal="center"/>
      <protection/>
    </xf>
    <xf numFmtId="170" fontId="2" fillId="7" borderId="0" xfId="51" applyNumberFormat="1" applyFont="1" applyFill="1">
      <alignment/>
      <protection/>
    </xf>
    <xf numFmtId="4" fontId="2" fillId="7" borderId="0" xfId="0" applyNumberFormat="1" applyFont="1" applyFill="1" applyBorder="1" applyAlignment="1">
      <alignment/>
    </xf>
    <xf numFmtId="4" fontId="46" fillId="7" borderId="0" xfId="0" applyNumberFormat="1" applyFont="1" applyFill="1" applyBorder="1" applyAlignment="1">
      <alignment/>
    </xf>
    <xf numFmtId="167" fontId="2" fillId="7" borderId="0" xfId="51" applyNumberFormat="1" applyFont="1" applyFill="1" applyBorder="1" applyAlignment="1" applyProtection="1">
      <alignment horizontal="right"/>
      <protection locked="0"/>
    </xf>
    <xf numFmtId="0" fontId="2" fillId="7" borderId="0" xfId="51" applyFont="1" applyFill="1" applyBorder="1">
      <alignment/>
      <protection/>
    </xf>
    <xf numFmtId="0" fontId="2" fillId="7" borderId="0" xfId="51" applyFill="1" applyBorder="1" applyProtection="1">
      <alignment/>
      <protection locked="0"/>
    </xf>
    <xf numFmtId="0" fontId="2" fillId="7" borderId="0" xfId="51" applyFill="1" applyBorder="1">
      <alignment/>
      <protection/>
    </xf>
    <xf numFmtId="4" fontId="2" fillId="13" borderId="10" xfId="51" applyNumberFormat="1" applyFont="1" applyFill="1" applyBorder="1">
      <alignment/>
      <protection/>
    </xf>
    <xf numFmtId="4" fontId="3" fillId="13" borderId="10" xfId="51" applyNumberFormat="1" applyFont="1" applyFill="1" applyBorder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controllerspielwiese.de/" TargetMode="External" /><Relationship Id="rId3" Type="http://schemas.openxmlformats.org/officeDocument/2006/relationships/hyperlink" Target="https://www.controllerspielwies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47625</xdr:rowOff>
    </xdr:from>
    <xdr:to>
      <xdr:col>13</xdr:col>
      <xdr:colOff>314325</xdr:colOff>
      <xdr:row>32</xdr:row>
      <xdr:rowOff>19050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57175" y="4438650"/>
          <a:ext cx="69723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Gemäß Handelsgesetzbuch,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285 Sonstige Pflichtangaben, ist im Anhang  u.a. gesondert anzugeben: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3a.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Gesamtbetrag der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sonstigen finanziellen Verpflichtungen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die nicht in der Bilanz enthalten sind und die nicht nach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268 Absatz 7 oder Nummer 3 anzugeben sind, sofern diese Angabe für die Beurteilung der Finanzlage von Bedeutung ist; davon sind Verpflichtungen betreffend die Altersversorgung und Verpflichtungen gegenüber verbundenen oder assoziierten Unternehmen jeweils gesondert anzugeben
</a:t>
          </a:r>
        </a:p>
      </xdr:txBody>
    </xdr:sp>
    <xdr:clientData/>
  </xdr:twoCellAnchor>
  <xdr:twoCellAnchor editAs="absolute">
    <xdr:from>
      <xdr:col>12</xdr:col>
      <xdr:colOff>657225</xdr:colOff>
      <xdr:row>1</xdr:row>
      <xdr:rowOff>38100</xdr:rowOff>
    </xdr:from>
    <xdr:to>
      <xdr:col>18</xdr:col>
      <xdr:colOff>771525</xdr:colOff>
      <xdr:row>3</xdr:row>
      <xdr:rowOff>104775</xdr:rowOff>
    </xdr:to>
    <xdr:pic>
      <xdr:nvPicPr>
        <xdr:cNvPr id="2" name="Grafik 2" descr="ControllerSpielwiese - Tummelplatz aller Controlling-F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61925"/>
          <a:ext cx="2390775" cy="447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Zeros="0" tabSelected="1" zoomScalePageLayoutView="0" workbookViewId="0" topLeftCell="A1">
      <selection activeCell="A1" sqref="A1"/>
    </sheetView>
  </sheetViews>
  <sheetFormatPr defaultColWidth="11.421875" defaultRowHeight="15" outlineLevelRow="1" outlineLevelCol="1"/>
  <cols>
    <col min="1" max="1" width="3.421875" style="2" customWidth="1"/>
    <col min="2" max="2" width="25.00390625" style="2" customWidth="1"/>
    <col min="3" max="3" width="9.421875" style="2" customWidth="1"/>
    <col min="4" max="4" width="9.7109375" style="2" customWidth="1"/>
    <col min="5" max="5" width="8.140625" style="2" customWidth="1"/>
    <col min="6" max="6" width="11.57421875" style="2" customWidth="1"/>
    <col min="7" max="7" width="1.7109375" style="2" customWidth="1"/>
    <col min="8" max="8" width="10.28125" style="2" customWidth="1"/>
    <col min="9" max="9" width="12.140625" style="2" hidden="1" customWidth="1" outlineLevel="1"/>
    <col min="10" max="10" width="2.7109375" style="2" customWidth="1" collapsed="1"/>
    <col min="11" max="11" width="10.8515625" style="2" hidden="1" customWidth="1" outlineLevel="1"/>
    <col min="12" max="12" width="10.8515625" style="2" customWidth="1" collapsed="1"/>
    <col min="13" max="15" width="10.8515625" style="2" customWidth="1"/>
    <col min="16" max="17" width="11.421875" style="2" hidden="1" customWidth="1" outlineLevel="1"/>
    <col min="18" max="18" width="1.57421875" style="2" customWidth="1" collapsed="1"/>
    <col min="19" max="19" width="12.140625" style="2" customWidth="1"/>
    <col min="20" max="16384" width="11.421875" style="2" customWidth="1"/>
  </cols>
  <sheetData>
    <row r="1" ht="9.75" customHeight="1"/>
    <row r="2" spans="2:19" ht="11.2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19" ht="18.75">
      <c r="B3" s="21" t="s">
        <v>21</v>
      </c>
      <c r="C3" s="20"/>
      <c r="D3" s="20"/>
      <c r="E3" s="20"/>
      <c r="F3" s="22" t="s">
        <v>9</v>
      </c>
      <c r="G3" s="23"/>
      <c r="H3" s="24">
        <v>71589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19" ht="10.5" customHeight="1">
      <c r="B4" s="25"/>
      <c r="C4" s="20"/>
      <c r="D4" s="20"/>
      <c r="E4" s="26"/>
      <c r="F4" s="2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5"/>
    <row r="6" spans="2:19" s="4" customFormat="1" ht="25.5" customHeight="1">
      <c r="B6" s="28" t="s">
        <v>0</v>
      </c>
      <c r="C6" s="29" t="s">
        <v>1</v>
      </c>
      <c r="D6" s="30" t="s">
        <v>2</v>
      </c>
      <c r="E6" s="28" t="s">
        <v>8</v>
      </c>
      <c r="F6" s="30" t="s">
        <v>3</v>
      </c>
      <c r="G6" s="28"/>
      <c r="H6" s="30" t="s">
        <v>7</v>
      </c>
      <c r="I6" s="30" t="s">
        <v>4</v>
      </c>
      <c r="J6" s="31"/>
      <c r="K6" s="32">
        <v>71225</v>
      </c>
      <c r="L6" s="32">
        <v>71590</v>
      </c>
      <c r="M6" s="32">
        <v>71956</v>
      </c>
      <c r="N6" s="32">
        <v>72321</v>
      </c>
      <c r="O6" s="32">
        <v>72686</v>
      </c>
      <c r="P6" s="32">
        <v>73051</v>
      </c>
      <c r="Q6" s="32">
        <v>73416</v>
      </c>
      <c r="R6" s="33"/>
      <c r="S6" s="34" t="s">
        <v>6</v>
      </c>
    </row>
    <row r="7" spans="2:19" s="7" customFormat="1" ht="15" hidden="1" outlineLevel="1">
      <c r="B7" s="35" t="s">
        <v>20</v>
      </c>
      <c r="C7" s="36">
        <v>70355</v>
      </c>
      <c r="D7" s="36">
        <v>71193</v>
      </c>
      <c r="E7" s="37" t="s">
        <v>22</v>
      </c>
      <c r="F7" s="38"/>
      <c r="G7" s="39"/>
      <c r="H7" s="40">
        <f aca="true" t="shared" si="0" ref="H7:H18">IF((D7-C7)/30.4-($H$3-C7)/30.4&lt;=0,"",(D7-C7)/30.4-($H$3-C7)/30.4)</f>
      </c>
      <c r="I7" s="41">
        <f aca="true" t="shared" si="1" ref="I7:I18">IF(D7&gt;$H$3,F7*H7,0)</f>
        <v>0</v>
      </c>
      <c r="J7" s="42"/>
      <c r="K7" s="43">
        <f aca="true" t="shared" si="2" ref="K7:Q18">IF(K$6&gt;$H$3,IF(($D7-K$6)/30.4&gt;12,12,IF(AND(($D7-K$6+1)/30.4&lt;12,($D7-K$6+1)/30.4&gt;0),ROUNDUP(($D7-K$6+1)/30.4,1),0)),0)*$F7</f>
        <v>0</v>
      </c>
      <c r="L7" s="43">
        <f t="shared" si="2"/>
        <v>0</v>
      </c>
      <c r="M7" s="43">
        <f t="shared" si="2"/>
        <v>0</v>
      </c>
      <c r="N7" s="43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/>
      <c r="S7" s="43">
        <f>SUM(K7:R7)</f>
        <v>0</v>
      </c>
    </row>
    <row r="8" spans="2:19" s="7" customFormat="1" ht="15" hidden="1" outlineLevel="1">
      <c r="B8" s="35" t="s">
        <v>19</v>
      </c>
      <c r="C8" s="36">
        <v>70189</v>
      </c>
      <c r="D8" s="36">
        <v>71283</v>
      </c>
      <c r="E8" s="44">
        <f>ROUND((D8-C8)/30.4,0)</f>
        <v>36</v>
      </c>
      <c r="F8" s="45">
        <v>500</v>
      </c>
      <c r="G8" s="46"/>
      <c r="H8" s="40">
        <f t="shared" si="0"/>
      </c>
      <c r="I8" s="41">
        <f t="shared" si="1"/>
        <v>0</v>
      </c>
      <c r="J8" s="42"/>
      <c r="K8" s="43">
        <f t="shared" si="2"/>
        <v>0</v>
      </c>
      <c r="L8" s="43">
        <f t="shared" si="2"/>
        <v>0</v>
      </c>
      <c r="M8" s="43">
        <f t="shared" si="2"/>
        <v>0</v>
      </c>
      <c r="N8" s="43">
        <f t="shared" si="2"/>
        <v>0</v>
      </c>
      <c r="O8" s="43">
        <f t="shared" si="2"/>
        <v>0</v>
      </c>
      <c r="P8" s="43">
        <f t="shared" si="2"/>
        <v>0</v>
      </c>
      <c r="Q8" s="43">
        <f t="shared" si="2"/>
        <v>0</v>
      </c>
      <c r="R8" s="43"/>
      <c r="S8" s="43">
        <f aca="true" t="shared" si="3" ref="S8:S17">SUM(K8:R8)</f>
        <v>0</v>
      </c>
    </row>
    <row r="9" spans="2:19" ht="15" collapsed="1">
      <c r="B9" s="47" t="s">
        <v>10</v>
      </c>
      <c r="C9" s="48">
        <v>70357</v>
      </c>
      <c r="D9" s="48">
        <v>71817</v>
      </c>
      <c r="E9" s="49">
        <f>ROUND((D9-C9)/30.4,0)</f>
        <v>48</v>
      </c>
      <c r="F9" s="50">
        <v>500</v>
      </c>
      <c r="G9" s="51"/>
      <c r="H9" s="52">
        <f t="shared" si="0"/>
        <v>7.5</v>
      </c>
      <c r="I9" s="53">
        <f t="shared" si="1"/>
        <v>3750</v>
      </c>
      <c r="J9" s="42"/>
      <c r="K9" s="54">
        <f t="shared" si="2"/>
        <v>0</v>
      </c>
      <c r="L9" s="54">
        <f>IF(L$6&gt;$H$3,IF(($D9-L$6)/30.4&gt;12,12,IF(AND(($D9-L$6+1)/30.4&lt;12,($D9-L$6+1)/30.4&gt;0),ROUNDUP(($D9-L$6+1)/30.4,1),0)),0)*$F9</f>
        <v>3750</v>
      </c>
      <c r="M9" s="54">
        <f t="shared" si="2"/>
        <v>0</v>
      </c>
      <c r="N9" s="54">
        <f t="shared" si="2"/>
        <v>0</v>
      </c>
      <c r="O9" s="54">
        <f t="shared" si="2"/>
        <v>0</v>
      </c>
      <c r="P9" s="54">
        <f t="shared" si="2"/>
        <v>0</v>
      </c>
      <c r="Q9" s="54">
        <f t="shared" si="2"/>
        <v>0</v>
      </c>
      <c r="R9" s="55"/>
      <c r="S9" s="55">
        <f t="shared" si="3"/>
        <v>3750</v>
      </c>
    </row>
    <row r="10" spans="2:19" ht="15">
      <c r="B10" s="47" t="s">
        <v>11</v>
      </c>
      <c r="C10" s="48">
        <v>70617</v>
      </c>
      <c r="D10" s="48">
        <v>71712</v>
      </c>
      <c r="E10" s="49">
        <f aca="true" t="shared" si="4" ref="E10:E16">ROUND((D10-C10)/30.4,0)</f>
        <v>36</v>
      </c>
      <c r="F10" s="50">
        <v>500</v>
      </c>
      <c r="G10" s="51"/>
      <c r="H10" s="52">
        <f t="shared" si="0"/>
        <v>4.046052631578949</v>
      </c>
      <c r="I10" s="53">
        <f t="shared" si="1"/>
        <v>2023.0263157894744</v>
      </c>
      <c r="J10" s="42"/>
      <c r="K10" s="54">
        <f t="shared" si="2"/>
        <v>0</v>
      </c>
      <c r="L10" s="54">
        <f t="shared" si="2"/>
        <v>2050</v>
      </c>
      <c r="M10" s="54">
        <f t="shared" si="2"/>
        <v>0</v>
      </c>
      <c r="N10" s="54">
        <f t="shared" si="2"/>
        <v>0</v>
      </c>
      <c r="O10" s="54">
        <f t="shared" si="2"/>
        <v>0</v>
      </c>
      <c r="P10" s="54">
        <f t="shared" si="2"/>
        <v>0</v>
      </c>
      <c r="Q10" s="54">
        <f t="shared" si="2"/>
        <v>0</v>
      </c>
      <c r="R10" s="55"/>
      <c r="S10" s="55">
        <f t="shared" si="3"/>
        <v>2050</v>
      </c>
    </row>
    <row r="11" spans="2:19" ht="15">
      <c r="B11" s="47" t="s">
        <v>12</v>
      </c>
      <c r="C11" s="48">
        <v>70655</v>
      </c>
      <c r="D11" s="48">
        <v>72115</v>
      </c>
      <c r="E11" s="49">
        <f t="shared" si="4"/>
        <v>48</v>
      </c>
      <c r="F11" s="50">
        <v>50</v>
      </c>
      <c r="G11" s="51"/>
      <c r="H11" s="52">
        <f t="shared" si="0"/>
        <v>17.302631578947366</v>
      </c>
      <c r="I11" s="53">
        <f t="shared" si="1"/>
        <v>865.1315789473683</v>
      </c>
      <c r="J11" s="42"/>
      <c r="K11" s="54">
        <f t="shared" si="2"/>
        <v>0</v>
      </c>
      <c r="L11" s="54">
        <f t="shared" si="2"/>
        <v>600</v>
      </c>
      <c r="M11" s="54">
        <f t="shared" si="2"/>
        <v>265</v>
      </c>
      <c r="N11" s="54">
        <f t="shared" si="2"/>
        <v>0</v>
      </c>
      <c r="O11" s="54">
        <f t="shared" si="2"/>
        <v>0</v>
      </c>
      <c r="P11" s="54">
        <f t="shared" si="2"/>
        <v>0</v>
      </c>
      <c r="Q11" s="54">
        <f t="shared" si="2"/>
        <v>0</v>
      </c>
      <c r="R11" s="55"/>
      <c r="S11" s="55">
        <f t="shared" si="3"/>
        <v>865</v>
      </c>
    </row>
    <row r="12" spans="2:19" ht="15">
      <c r="B12" s="47" t="s">
        <v>13</v>
      </c>
      <c r="C12" s="48">
        <v>70679</v>
      </c>
      <c r="D12" s="56">
        <v>72139</v>
      </c>
      <c r="E12" s="49">
        <f t="shared" si="4"/>
        <v>48</v>
      </c>
      <c r="F12" s="50">
        <v>500</v>
      </c>
      <c r="G12" s="51"/>
      <c r="H12" s="52">
        <f t="shared" si="0"/>
        <v>18.092105263157894</v>
      </c>
      <c r="I12" s="53">
        <f t="shared" si="1"/>
        <v>9046.052631578947</v>
      </c>
      <c r="J12" s="42"/>
      <c r="K12" s="54">
        <f t="shared" si="2"/>
        <v>0</v>
      </c>
      <c r="L12" s="54">
        <f t="shared" si="2"/>
        <v>6000</v>
      </c>
      <c r="M12" s="54">
        <f t="shared" si="2"/>
        <v>3050</v>
      </c>
      <c r="N12" s="54">
        <f t="shared" si="2"/>
        <v>0</v>
      </c>
      <c r="O12" s="54">
        <f t="shared" si="2"/>
        <v>0</v>
      </c>
      <c r="P12" s="54">
        <f t="shared" si="2"/>
        <v>0</v>
      </c>
      <c r="Q12" s="54">
        <f t="shared" si="2"/>
        <v>0</v>
      </c>
      <c r="R12" s="55"/>
      <c r="S12" s="55">
        <f t="shared" si="3"/>
        <v>9050</v>
      </c>
    </row>
    <row r="13" spans="2:19" ht="15">
      <c r="B13" s="47" t="s">
        <v>14</v>
      </c>
      <c r="C13" s="48">
        <v>70679</v>
      </c>
      <c r="D13" s="48">
        <v>72139</v>
      </c>
      <c r="E13" s="49">
        <f t="shared" si="4"/>
        <v>48</v>
      </c>
      <c r="F13" s="50">
        <v>500</v>
      </c>
      <c r="G13" s="51"/>
      <c r="H13" s="52">
        <f t="shared" si="0"/>
        <v>18.092105263157894</v>
      </c>
      <c r="I13" s="53">
        <f t="shared" si="1"/>
        <v>9046.052631578947</v>
      </c>
      <c r="J13" s="42"/>
      <c r="K13" s="54">
        <f t="shared" si="2"/>
        <v>0</v>
      </c>
      <c r="L13" s="54">
        <f t="shared" si="2"/>
        <v>6000</v>
      </c>
      <c r="M13" s="54">
        <f t="shared" si="2"/>
        <v>3050</v>
      </c>
      <c r="N13" s="54">
        <f t="shared" si="2"/>
        <v>0</v>
      </c>
      <c r="O13" s="54">
        <f t="shared" si="2"/>
        <v>0</v>
      </c>
      <c r="P13" s="54">
        <f t="shared" si="2"/>
        <v>0</v>
      </c>
      <c r="Q13" s="54">
        <f t="shared" si="2"/>
        <v>0</v>
      </c>
      <c r="R13" s="55"/>
      <c r="S13" s="55">
        <f t="shared" si="3"/>
        <v>9050</v>
      </c>
    </row>
    <row r="14" spans="2:19" ht="15">
      <c r="B14" s="47" t="s">
        <v>15</v>
      </c>
      <c r="C14" s="48">
        <v>70820</v>
      </c>
      <c r="D14" s="48">
        <v>72280</v>
      </c>
      <c r="E14" s="49">
        <f t="shared" si="4"/>
        <v>48</v>
      </c>
      <c r="F14" s="50">
        <v>500</v>
      </c>
      <c r="G14" s="51"/>
      <c r="H14" s="52">
        <f t="shared" si="0"/>
        <v>22.730263157894736</v>
      </c>
      <c r="I14" s="53">
        <f t="shared" si="1"/>
        <v>11365.131578947368</v>
      </c>
      <c r="J14" s="42"/>
      <c r="K14" s="54">
        <f t="shared" si="2"/>
        <v>0</v>
      </c>
      <c r="L14" s="54">
        <f t="shared" si="2"/>
        <v>6000</v>
      </c>
      <c r="M14" s="54">
        <f t="shared" si="2"/>
        <v>5350</v>
      </c>
      <c r="N14" s="54">
        <f t="shared" si="2"/>
        <v>0</v>
      </c>
      <c r="O14" s="54">
        <f t="shared" si="2"/>
        <v>0</v>
      </c>
      <c r="P14" s="54">
        <f t="shared" si="2"/>
        <v>0</v>
      </c>
      <c r="Q14" s="54">
        <f t="shared" si="2"/>
        <v>0</v>
      </c>
      <c r="R14" s="55"/>
      <c r="S14" s="55">
        <f t="shared" si="3"/>
        <v>11350</v>
      </c>
    </row>
    <row r="15" spans="2:19" ht="15">
      <c r="B15" s="47" t="s">
        <v>16</v>
      </c>
      <c r="C15" s="48">
        <v>71296</v>
      </c>
      <c r="D15" s="48">
        <v>72391</v>
      </c>
      <c r="E15" s="49">
        <f t="shared" si="4"/>
        <v>36</v>
      </c>
      <c r="F15" s="50">
        <v>500</v>
      </c>
      <c r="G15" s="57"/>
      <c r="H15" s="52">
        <f t="shared" si="0"/>
        <v>26.381578947368425</v>
      </c>
      <c r="I15" s="53">
        <f t="shared" si="1"/>
        <v>13190.789473684212</v>
      </c>
      <c r="J15" s="42"/>
      <c r="K15" s="54">
        <f t="shared" si="2"/>
        <v>0</v>
      </c>
      <c r="L15" s="54">
        <f t="shared" si="2"/>
        <v>6000</v>
      </c>
      <c r="M15" s="54">
        <f t="shared" si="2"/>
        <v>6000</v>
      </c>
      <c r="N15" s="54">
        <f t="shared" si="2"/>
        <v>1200</v>
      </c>
      <c r="O15" s="54">
        <f t="shared" si="2"/>
        <v>0</v>
      </c>
      <c r="P15" s="54">
        <f t="shared" si="2"/>
        <v>0</v>
      </c>
      <c r="Q15" s="54">
        <f t="shared" si="2"/>
        <v>0</v>
      </c>
      <c r="R15" s="55"/>
      <c r="S15" s="55">
        <f t="shared" si="3"/>
        <v>13200</v>
      </c>
    </row>
    <row r="16" spans="2:19" ht="15">
      <c r="B16" s="47" t="s">
        <v>17</v>
      </c>
      <c r="C16" s="48">
        <v>71351</v>
      </c>
      <c r="D16" s="48">
        <v>72811</v>
      </c>
      <c r="E16" s="49">
        <f t="shared" si="4"/>
        <v>48</v>
      </c>
      <c r="F16" s="50">
        <v>500</v>
      </c>
      <c r="G16" s="57"/>
      <c r="H16" s="52">
        <f t="shared" si="0"/>
        <v>40.19736842105263</v>
      </c>
      <c r="I16" s="53">
        <f t="shared" si="1"/>
        <v>20098.684210526317</v>
      </c>
      <c r="J16" s="42"/>
      <c r="K16" s="54">
        <f t="shared" si="2"/>
        <v>0</v>
      </c>
      <c r="L16" s="54">
        <f t="shared" si="2"/>
        <v>6000</v>
      </c>
      <c r="M16" s="54">
        <f t="shared" si="2"/>
        <v>6000</v>
      </c>
      <c r="N16" s="54">
        <f t="shared" si="2"/>
        <v>6000</v>
      </c>
      <c r="O16" s="54">
        <f t="shared" si="2"/>
        <v>2099.9999999999995</v>
      </c>
      <c r="P16" s="54">
        <f t="shared" si="2"/>
        <v>0</v>
      </c>
      <c r="Q16" s="54">
        <f t="shared" si="2"/>
        <v>0</v>
      </c>
      <c r="R16" s="55"/>
      <c r="S16" s="55">
        <f t="shared" si="3"/>
        <v>20100</v>
      </c>
    </row>
    <row r="17" spans="2:19" ht="15">
      <c r="B17" s="58" t="s">
        <v>18</v>
      </c>
      <c r="C17" s="48">
        <v>71418</v>
      </c>
      <c r="D17" s="56">
        <v>72878</v>
      </c>
      <c r="E17" s="49">
        <f aca="true" t="shared" si="5" ref="E17:E22">ROUND((D17-C17)/30.4,0)</f>
        <v>48</v>
      </c>
      <c r="F17" s="50">
        <v>10000</v>
      </c>
      <c r="G17" s="59"/>
      <c r="H17" s="52">
        <f t="shared" si="0"/>
        <v>42.401315789473685</v>
      </c>
      <c r="I17" s="53">
        <f t="shared" si="1"/>
        <v>424013.15789473685</v>
      </c>
      <c r="J17" s="42"/>
      <c r="K17" s="54">
        <f t="shared" si="2"/>
        <v>0</v>
      </c>
      <c r="L17" s="54">
        <f t="shared" si="2"/>
        <v>120000</v>
      </c>
      <c r="M17" s="54">
        <f t="shared" si="2"/>
        <v>120000</v>
      </c>
      <c r="N17" s="54">
        <f t="shared" si="2"/>
        <v>120000</v>
      </c>
      <c r="O17" s="54">
        <f t="shared" si="2"/>
        <v>63999.99999999999</v>
      </c>
      <c r="P17" s="54">
        <f t="shared" si="2"/>
        <v>0</v>
      </c>
      <c r="Q17" s="54">
        <f t="shared" si="2"/>
        <v>0</v>
      </c>
      <c r="R17" s="55"/>
      <c r="S17" s="55">
        <f t="shared" si="3"/>
        <v>424000</v>
      </c>
    </row>
    <row r="18" spans="2:19" ht="15" outlineLevel="1">
      <c r="B18" s="58"/>
      <c r="C18" s="48"/>
      <c r="D18" s="56"/>
      <c r="E18" s="49">
        <f t="shared" si="5"/>
        <v>0</v>
      </c>
      <c r="F18" s="50"/>
      <c r="G18" s="59"/>
      <c r="H18" s="52">
        <f t="shared" si="0"/>
      </c>
      <c r="I18" s="53">
        <f t="shared" si="1"/>
        <v>0</v>
      </c>
      <c r="J18" s="42"/>
      <c r="K18" s="54">
        <f t="shared" si="2"/>
        <v>0</v>
      </c>
      <c r="L18" s="54">
        <f t="shared" si="2"/>
        <v>0</v>
      </c>
      <c r="M18" s="54">
        <f t="shared" si="2"/>
        <v>0</v>
      </c>
      <c r="N18" s="54">
        <f t="shared" si="2"/>
        <v>0</v>
      </c>
      <c r="O18" s="54">
        <f t="shared" si="2"/>
        <v>0</v>
      </c>
      <c r="P18" s="54">
        <f t="shared" si="2"/>
        <v>0</v>
      </c>
      <c r="Q18" s="54">
        <f t="shared" si="2"/>
        <v>0</v>
      </c>
      <c r="R18" s="55"/>
      <c r="S18" s="55">
        <f>SUM(K18:R18)</f>
        <v>0</v>
      </c>
    </row>
    <row r="19" spans="2:19" ht="15" outlineLevel="1">
      <c r="B19" s="58"/>
      <c r="C19" s="48"/>
      <c r="D19" s="56"/>
      <c r="E19" s="49">
        <f t="shared" si="5"/>
        <v>0</v>
      </c>
      <c r="F19" s="50"/>
      <c r="G19" s="59"/>
      <c r="H19" s="52"/>
      <c r="I19" s="53"/>
      <c r="J19" s="42"/>
      <c r="K19" s="54"/>
      <c r="L19" s="54">
        <f aca="true" t="shared" si="6" ref="L19:Q22">IF(L$6&gt;$H$3,IF(($D19-L$6)/30.4&gt;12,12,IF(AND(($D19-L$6+1)/30.4&lt;12,($D19-L$6+1)/30.4&gt;0),ROUNDUP(($D19-L$6+1)/30.4,1),0)),0)*$F19</f>
        <v>0</v>
      </c>
      <c r="M19" s="54">
        <f t="shared" si="6"/>
        <v>0</v>
      </c>
      <c r="N19" s="54">
        <f t="shared" si="6"/>
        <v>0</v>
      </c>
      <c r="O19" s="54">
        <f t="shared" si="6"/>
        <v>0</v>
      </c>
      <c r="P19" s="54">
        <f t="shared" si="6"/>
        <v>0</v>
      </c>
      <c r="Q19" s="54">
        <f t="shared" si="6"/>
        <v>0</v>
      </c>
      <c r="R19" s="55"/>
      <c r="S19" s="55">
        <f>SUM(K19:R19)</f>
        <v>0</v>
      </c>
    </row>
    <row r="20" spans="2:19" ht="15" outlineLevel="1">
      <c r="B20" s="58"/>
      <c r="C20" s="48"/>
      <c r="D20" s="56"/>
      <c r="E20" s="49">
        <f t="shared" si="5"/>
        <v>0</v>
      </c>
      <c r="F20" s="50"/>
      <c r="G20" s="59"/>
      <c r="H20" s="52"/>
      <c r="I20" s="53"/>
      <c r="J20" s="42"/>
      <c r="K20" s="54"/>
      <c r="L20" s="54">
        <f t="shared" si="6"/>
        <v>0</v>
      </c>
      <c r="M20" s="54">
        <f t="shared" si="6"/>
        <v>0</v>
      </c>
      <c r="N20" s="54">
        <f t="shared" si="6"/>
        <v>0</v>
      </c>
      <c r="O20" s="54">
        <f t="shared" si="6"/>
        <v>0</v>
      </c>
      <c r="P20" s="54">
        <f t="shared" si="6"/>
        <v>0</v>
      </c>
      <c r="Q20" s="54">
        <f t="shared" si="6"/>
        <v>0</v>
      </c>
      <c r="R20" s="55"/>
      <c r="S20" s="55">
        <f>SUM(K20:R20)</f>
        <v>0</v>
      </c>
    </row>
    <row r="21" spans="2:19" ht="15" outlineLevel="1">
      <c r="B21" s="58"/>
      <c r="C21" s="48"/>
      <c r="D21" s="56"/>
      <c r="E21" s="49">
        <f t="shared" si="5"/>
        <v>0</v>
      </c>
      <c r="F21" s="50"/>
      <c r="G21" s="59"/>
      <c r="H21" s="52"/>
      <c r="I21" s="53"/>
      <c r="J21" s="42"/>
      <c r="K21" s="54"/>
      <c r="L21" s="54">
        <f t="shared" si="6"/>
        <v>0</v>
      </c>
      <c r="M21" s="54">
        <f t="shared" si="6"/>
        <v>0</v>
      </c>
      <c r="N21" s="54">
        <f t="shared" si="6"/>
        <v>0</v>
      </c>
      <c r="O21" s="54">
        <f t="shared" si="6"/>
        <v>0</v>
      </c>
      <c r="P21" s="54">
        <f t="shared" si="6"/>
        <v>0</v>
      </c>
      <c r="Q21" s="54">
        <f t="shared" si="6"/>
        <v>0</v>
      </c>
      <c r="R21" s="55"/>
      <c r="S21" s="55">
        <f>SUM(K21:R21)</f>
        <v>0</v>
      </c>
    </row>
    <row r="22" spans="2:19" ht="15" outlineLevel="1">
      <c r="B22" s="58"/>
      <c r="C22" s="48"/>
      <c r="D22" s="56"/>
      <c r="E22" s="49">
        <f t="shared" si="5"/>
        <v>0</v>
      </c>
      <c r="F22" s="50"/>
      <c r="G22" s="59"/>
      <c r="H22" s="52"/>
      <c r="I22" s="53"/>
      <c r="J22" s="42"/>
      <c r="K22" s="54"/>
      <c r="L22" s="54">
        <f t="shared" si="6"/>
        <v>0</v>
      </c>
      <c r="M22" s="54">
        <f t="shared" si="6"/>
        <v>0</v>
      </c>
      <c r="N22" s="54">
        <f t="shared" si="6"/>
        <v>0</v>
      </c>
      <c r="O22" s="54">
        <f t="shared" si="6"/>
        <v>0</v>
      </c>
      <c r="P22" s="54">
        <f t="shared" si="6"/>
        <v>0</v>
      </c>
      <c r="Q22" s="54">
        <f t="shared" si="6"/>
        <v>0</v>
      </c>
      <c r="R22" s="55"/>
      <c r="S22" s="55">
        <f>SUM(K22:R22)</f>
        <v>0</v>
      </c>
    </row>
    <row r="23" spans="2:19" ht="15">
      <c r="B23" s="1"/>
      <c r="C23" s="10"/>
      <c r="D23" s="10"/>
      <c r="E23" s="11"/>
      <c r="F23" s="13"/>
      <c r="G23" s="1"/>
      <c r="H23" s="12"/>
      <c r="I23" s="17"/>
      <c r="J23" s="7"/>
      <c r="K23" s="14"/>
      <c r="L23" s="14"/>
      <c r="M23" s="14"/>
      <c r="N23" s="14"/>
      <c r="O23" s="14"/>
      <c r="P23" s="14"/>
      <c r="Q23" s="14"/>
      <c r="R23" s="15"/>
      <c r="S23" s="15"/>
    </row>
    <row r="24" spans="4:19" ht="15">
      <c r="D24" s="8"/>
      <c r="H24" s="9"/>
      <c r="I24" s="18">
        <f>SUM(I7:I23)</f>
        <v>493398.0263157895</v>
      </c>
      <c r="K24" s="19">
        <f aca="true" t="shared" si="7" ref="K24:Q24">SUM(K7:K23)</f>
        <v>0</v>
      </c>
      <c r="L24" s="60">
        <f t="shared" si="7"/>
        <v>156400</v>
      </c>
      <c r="M24" s="60">
        <f t="shared" si="7"/>
        <v>143715</v>
      </c>
      <c r="N24" s="60">
        <f t="shared" si="7"/>
        <v>127200</v>
      </c>
      <c r="O24" s="60">
        <f t="shared" si="7"/>
        <v>66099.99999999999</v>
      </c>
      <c r="P24" s="60">
        <f t="shared" si="7"/>
        <v>0</v>
      </c>
      <c r="Q24" s="60">
        <f t="shared" si="7"/>
        <v>0</v>
      </c>
      <c r="R24" s="60"/>
      <c r="S24" s="61">
        <f>SUM(S7:S23)</f>
        <v>493415</v>
      </c>
    </row>
    <row r="25" spans="4:19" ht="15">
      <c r="D25" s="8"/>
      <c r="H25" s="9"/>
      <c r="I25" s="5"/>
      <c r="K25" s="15"/>
      <c r="L25" s="15"/>
      <c r="M25" s="15"/>
      <c r="N25" s="15"/>
      <c r="O25" s="15"/>
      <c r="P25" s="15"/>
      <c r="Q25" s="15"/>
      <c r="R25" s="16" t="s">
        <v>5</v>
      </c>
      <c r="S25" s="15">
        <f>SUM(K24:O24)</f>
        <v>493415</v>
      </c>
    </row>
    <row r="26" spans="4:19" ht="15">
      <c r="D26" s="8"/>
      <c r="H26" s="9"/>
      <c r="I26" s="3"/>
      <c r="K26" s="6"/>
      <c r="L26" s="6"/>
      <c r="M26" s="6"/>
      <c r="N26" s="6"/>
      <c r="O26" s="6"/>
      <c r="P26" s="6"/>
      <c r="Q26" s="6"/>
      <c r="R26" s="6"/>
      <c r="S26" s="6"/>
    </row>
    <row r="27" ht="15">
      <c r="H27" s="9"/>
    </row>
  </sheetData>
  <sheetProtection formatCells="0" formatColumns="0" formatRows="0" insertColumns="0" insertRows="0" selectLockedCells="1"/>
  <printOptions horizontalCentered="1"/>
  <pageMargins left="0" right="0" top="0.58" bottom="0" header="0" footer="0"/>
  <pageSetup cellComments="atEnd" fitToHeight="1" fitToWidth="1" horizontalDpi="600" verticalDpi="600" orientation="landscape" paperSize="9" r:id="rId4"/>
  <headerFooter>
    <oddFooter>&amp;L&amp;8Werk XYZ GmbH / vertraulich&amp;R&amp;8&amp;F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Leasing und sonstige finanzielle Verpflichtungen</dc:title>
  <dc:subject/>
  <dc:creator>Joachim Becker WebSolutions</dc:creator>
  <cp:keywords>Leasing Verpflichtungen</cp:keywords>
  <dc:description>Copyright by Joachim Becker WebSolutions
http://www.controllerspielwiese.de</dc:description>
  <cp:lastModifiedBy>ControllerSpielwiese</cp:lastModifiedBy>
  <cp:lastPrinted>2016-01-30T17:28:35Z</cp:lastPrinted>
  <dcterms:created xsi:type="dcterms:W3CDTF">2014-01-28T13:36:20Z</dcterms:created>
  <dcterms:modified xsi:type="dcterms:W3CDTF">2023-11-18T17:42:22Z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