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activeTab="1"/>
  </bookViews>
  <sheets>
    <sheet name="Definitionen" sheetId="3" r:id="rId1"/>
    <sheet name="Berechnung der Verzugszinsen" sheetId="1" r:id="rId2"/>
    <sheet name="Rechnungsformular" sheetId="4" r:id="rId3"/>
  </sheets>
  <definedNames>
    <definedName name="_xlnm.Print_Area" localSheetId="1">'Berechnung der Verzugszinsen'!$B$2:$L$45</definedName>
    <definedName name="_xlnm.Print_Area" localSheetId="2">Rechnungsformular!$A$1:$J$86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4" l="1"/>
  <c r="B23" i="4" l="1"/>
  <c r="I63" i="4"/>
  <c r="I12" i="1" l="1"/>
  <c r="I13" i="1" s="1"/>
  <c r="D12" i="1"/>
  <c r="E12" i="1" s="1"/>
  <c r="C12" i="1"/>
  <c r="C28" i="4" l="1"/>
  <c r="D72" i="4"/>
  <c r="G12" i="1" l="1"/>
  <c r="F12" i="1"/>
  <c r="E28" i="4" s="1"/>
  <c r="D13" i="1"/>
  <c r="C13" i="1" s="1"/>
  <c r="H12" i="1"/>
  <c r="J12" i="1" s="1"/>
  <c r="F28" i="4" s="1"/>
  <c r="E13" i="1" l="1"/>
  <c r="H13" i="1" s="1"/>
  <c r="K12" i="1"/>
  <c r="G28" i="4" s="1"/>
  <c r="L12" i="1"/>
  <c r="H28" i="4" s="1"/>
  <c r="C29" i="4"/>
  <c r="J13" i="1" l="1"/>
  <c r="F29" i="4" s="1"/>
  <c r="G13" i="1"/>
  <c r="F13" i="1"/>
  <c r="E29" i="4" s="1"/>
  <c r="D14" i="1"/>
  <c r="E14" i="1" s="1"/>
  <c r="H14" i="1" s="1"/>
  <c r="K13" i="1" l="1"/>
  <c r="G29" i="4" s="1"/>
  <c r="L13" i="1"/>
  <c r="H29" i="4" s="1"/>
  <c r="I14" i="1"/>
  <c r="J14" i="1" s="1"/>
  <c r="F30" i="4" s="1"/>
  <c r="C30" i="4"/>
  <c r="C14" i="1"/>
  <c r="G14" i="1"/>
  <c r="F14" i="1"/>
  <c r="E30" i="4" s="1"/>
  <c r="D15" i="1"/>
  <c r="E15" i="1" l="1"/>
  <c r="H15" i="1" s="1"/>
  <c r="I15" i="1"/>
  <c r="K14" i="1"/>
  <c r="G30" i="4" s="1"/>
  <c r="L14" i="1"/>
  <c r="H30" i="4" s="1"/>
  <c r="C15" i="1"/>
  <c r="C31" i="4" l="1"/>
  <c r="G15" i="1"/>
  <c r="J15" i="1"/>
  <c r="F31" i="4" s="1"/>
  <c r="F15" i="1"/>
  <c r="E31" i="4" s="1"/>
  <c r="D16" i="1"/>
  <c r="E16" i="1" l="1"/>
  <c r="C32" i="4" s="1"/>
  <c r="L15" i="1"/>
  <c r="H31" i="4" s="1"/>
  <c r="K15" i="1"/>
  <c r="G31" i="4" s="1"/>
  <c r="I16" i="1"/>
  <c r="C16" i="1"/>
  <c r="H16" i="1" l="1"/>
  <c r="J16" i="1" s="1"/>
  <c r="F32" i="4" s="1"/>
  <c r="G16" i="1"/>
  <c r="D17" i="1"/>
  <c r="F16" i="1"/>
  <c r="E32" i="4" s="1"/>
  <c r="E17" i="1" l="1"/>
  <c r="C33" i="4" s="1"/>
  <c r="K16" i="1"/>
  <c r="G32" i="4" s="1"/>
  <c r="L16" i="1"/>
  <c r="H32" i="4" s="1"/>
  <c r="I17" i="1"/>
  <c r="C17" i="1"/>
  <c r="G17" i="1" l="1"/>
  <c r="H17" i="1"/>
  <c r="J17" i="1" s="1"/>
  <c r="F17" i="1"/>
  <c r="E33" i="4" s="1"/>
  <c r="D18" i="1"/>
  <c r="K17" i="1" l="1"/>
  <c r="G33" i="4" s="1"/>
  <c r="F33" i="4"/>
  <c r="E18" i="1"/>
  <c r="C34" i="4" s="1"/>
  <c r="L17" i="1"/>
  <c r="H33" i="4" s="1"/>
  <c r="I18" i="1"/>
  <c r="C18" i="1"/>
  <c r="G18" i="1" l="1"/>
  <c r="H18" i="1"/>
  <c r="J18" i="1" s="1"/>
  <c r="D19" i="1"/>
  <c r="F18" i="1"/>
  <c r="E34" i="4" s="1"/>
  <c r="K18" i="1" l="1"/>
  <c r="G34" i="4" s="1"/>
  <c r="F34" i="4"/>
  <c r="E19" i="1"/>
  <c r="C35" i="4" s="1"/>
  <c r="L18" i="1"/>
  <c r="H34" i="4" s="1"/>
  <c r="I19" i="1"/>
  <c r="C19" i="1"/>
  <c r="G19" i="1" l="1"/>
  <c r="H19" i="1"/>
  <c r="J19" i="1" s="1"/>
  <c r="D20" i="1"/>
  <c r="F19" i="1"/>
  <c r="E35" i="4" s="1"/>
  <c r="K19" i="1" l="1"/>
  <c r="G35" i="4" s="1"/>
  <c r="F35" i="4"/>
  <c r="E20" i="1"/>
  <c r="C36" i="4" s="1"/>
  <c r="L19" i="1"/>
  <c r="H35" i="4" s="1"/>
  <c r="I20" i="1"/>
  <c r="C20" i="1"/>
  <c r="H20" i="1" l="1"/>
  <c r="G20" i="1"/>
  <c r="D21" i="1"/>
  <c r="F20" i="1"/>
  <c r="E36" i="4" s="1"/>
  <c r="J20" i="1"/>
  <c r="F36" i="4" s="1"/>
  <c r="E21" i="1" l="1"/>
  <c r="C37" i="4" s="1"/>
  <c r="K20" i="1"/>
  <c r="G36" i="4" s="1"/>
  <c r="L20" i="1"/>
  <c r="H36" i="4" s="1"/>
  <c r="H21" i="1"/>
  <c r="I21" i="1"/>
  <c r="C21" i="1"/>
  <c r="G21" i="1" l="1"/>
  <c r="J21" i="1"/>
  <c r="F37" i="4" s="1"/>
  <c r="F21" i="1"/>
  <c r="E37" i="4" s="1"/>
  <c r="D22" i="1"/>
  <c r="E22" i="1" l="1"/>
  <c r="C38" i="4" s="1"/>
  <c r="K21" i="1"/>
  <c r="G37" i="4" s="1"/>
  <c r="L21" i="1"/>
  <c r="H37" i="4" s="1"/>
  <c r="I22" i="1"/>
  <c r="C22" i="1"/>
  <c r="H22" i="1" l="1"/>
  <c r="J22" i="1" s="1"/>
  <c r="F38" i="4" s="1"/>
  <c r="D23" i="1"/>
  <c r="G22" i="1"/>
  <c r="F22" i="1"/>
  <c r="E38" i="4" s="1"/>
  <c r="E23" i="1" l="1"/>
  <c r="C39" i="4" s="1"/>
  <c r="G23" i="1"/>
  <c r="C23" i="1"/>
  <c r="I23" i="1"/>
  <c r="L22" i="1"/>
  <c r="H38" i="4" s="1"/>
  <c r="K22" i="1"/>
  <c r="G38" i="4" s="1"/>
  <c r="H23" i="1" l="1"/>
  <c r="J23" i="1" s="1"/>
  <c r="D24" i="1"/>
  <c r="F23" i="1"/>
  <c r="E39" i="4" s="1"/>
  <c r="L23" i="1" l="1"/>
  <c r="H39" i="4" s="1"/>
  <c r="F39" i="4"/>
  <c r="E24" i="1"/>
  <c r="C40" i="4" s="1"/>
  <c r="K23" i="1"/>
  <c r="G39" i="4" s="1"/>
  <c r="I24" i="1"/>
  <c r="C24" i="1"/>
  <c r="G24" i="1"/>
  <c r="H24" i="1" l="1"/>
  <c r="J24" i="1" s="1"/>
  <c r="F24" i="1"/>
  <c r="E40" i="4" s="1"/>
  <c r="D25" i="1"/>
  <c r="K24" i="1" l="1"/>
  <c r="G40" i="4" s="1"/>
  <c r="F40" i="4"/>
  <c r="E25" i="1"/>
  <c r="C41" i="4" s="1"/>
  <c r="L24" i="1"/>
  <c r="H40" i="4" s="1"/>
  <c r="C25" i="1"/>
  <c r="I25" i="1"/>
  <c r="H25" i="1"/>
  <c r="G25" i="1" l="1"/>
  <c r="K25" i="1" s="1"/>
  <c r="G41" i="4" s="1"/>
  <c r="J25" i="1"/>
  <c r="F41" i="4" s="1"/>
  <c r="D26" i="1"/>
  <c r="F25" i="1"/>
  <c r="E41" i="4" s="1"/>
  <c r="E26" i="1" l="1"/>
  <c r="C42" i="4" s="1"/>
  <c r="L25" i="1"/>
  <c r="H41" i="4" s="1"/>
  <c r="H26" i="1"/>
  <c r="C26" i="1"/>
  <c r="I26" i="1"/>
  <c r="G26" i="1" l="1"/>
  <c r="D27" i="1"/>
  <c r="F26" i="1"/>
  <c r="E42" i="4" s="1"/>
  <c r="J26" i="1"/>
  <c r="F42" i="4" s="1"/>
  <c r="E27" i="1" l="1"/>
  <c r="C43" i="4" s="1"/>
  <c r="K26" i="1"/>
  <c r="G42" i="4" s="1"/>
  <c r="L26" i="1"/>
  <c r="H42" i="4" s="1"/>
  <c r="G27" i="1"/>
  <c r="C27" i="1"/>
  <c r="I27" i="1"/>
  <c r="H27" i="1" l="1"/>
  <c r="J27" i="1" s="1"/>
  <c r="D28" i="1"/>
  <c r="F27" i="1"/>
  <c r="E43" i="4" s="1"/>
  <c r="K27" i="1" l="1"/>
  <c r="G43" i="4" s="1"/>
  <c r="F43" i="4"/>
  <c r="E28" i="1"/>
  <c r="C44" i="4" s="1"/>
  <c r="L27" i="1"/>
  <c r="H43" i="4" s="1"/>
  <c r="C28" i="1"/>
  <c r="I28" i="1"/>
  <c r="H28" i="1"/>
  <c r="G28" i="1" l="1"/>
  <c r="J28" i="1"/>
  <c r="F44" i="4" s="1"/>
  <c r="D29" i="1"/>
  <c r="F28" i="1"/>
  <c r="E44" i="4" s="1"/>
  <c r="E29" i="1" l="1"/>
  <c r="C45" i="4" s="1"/>
  <c r="L28" i="1"/>
  <c r="H44" i="4" s="1"/>
  <c r="K28" i="1"/>
  <c r="G44" i="4" s="1"/>
  <c r="I29" i="1"/>
  <c r="H29" i="1"/>
  <c r="C29" i="1"/>
  <c r="G29" i="1" l="1"/>
  <c r="J29" i="1"/>
  <c r="F45" i="4" s="1"/>
  <c r="D30" i="1"/>
  <c r="F29" i="1"/>
  <c r="E45" i="4" s="1"/>
  <c r="E30" i="1" l="1"/>
  <c r="C46" i="4" s="1"/>
  <c r="L29" i="1"/>
  <c r="H45" i="4" s="1"/>
  <c r="K29" i="1"/>
  <c r="G45" i="4" s="1"/>
  <c r="H30" i="1"/>
  <c r="I30" i="1"/>
  <c r="C30" i="1"/>
  <c r="G30" i="1" l="1"/>
  <c r="L30" i="1" s="1"/>
  <c r="H46" i="4" s="1"/>
  <c r="D31" i="1"/>
  <c r="F30" i="1"/>
  <c r="E46" i="4" s="1"/>
  <c r="J30" i="1"/>
  <c r="F46" i="4" s="1"/>
  <c r="E31" i="1" l="1"/>
  <c r="C47" i="4" s="1"/>
  <c r="K30" i="1"/>
  <c r="G46" i="4" s="1"/>
  <c r="C31" i="1"/>
  <c r="H31" i="1"/>
  <c r="I31" i="1"/>
  <c r="G31" i="1" l="1"/>
  <c r="D32" i="1"/>
  <c r="F31" i="1"/>
  <c r="E47" i="4" s="1"/>
  <c r="J31" i="1"/>
  <c r="F47" i="4" s="1"/>
  <c r="E32" i="1" l="1"/>
  <c r="C48" i="4" s="1"/>
  <c r="K31" i="1"/>
  <c r="G47" i="4" s="1"/>
  <c r="L31" i="1"/>
  <c r="H47" i="4" s="1"/>
  <c r="I32" i="1"/>
  <c r="H32" i="1"/>
  <c r="C32" i="1"/>
  <c r="G32" i="1" l="1"/>
  <c r="J32" i="1"/>
  <c r="F48" i="4" s="1"/>
  <c r="D33" i="1"/>
  <c r="F32" i="1"/>
  <c r="E48" i="4" s="1"/>
  <c r="E33" i="1" l="1"/>
  <c r="C49" i="4" s="1"/>
  <c r="L32" i="1"/>
  <c r="H48" i="4" s="1"/>
  <c r="K32" i="1"/>
  <c r="G48" i="4" s="1"/>
  <c r="I33" i="1"/>
  <c r="C33" i="1"/>
  <c r="G33" i="1"/>
  <c r="H33" i="1" l="1"/>
  <c r="J33" i="1" s="1"/>
  <c r="F49" i="4" s="1"/>
  <c r="D34" i="1"/>
  <c r="F33" i="1"/>
  <c r="E49" i="4" s="1"/>
  <c r="E34" i="1" l="1"/>
  <c r="C50" i="4" s="1"/>
  <c r="L33" i="1"/>
  <c r="H49" i="4" s="1"/>
  <c r="K33" i="1"/>
  <c r="G49" i="4" s="1"/>
  <c r="G34" i="1"/>
  <c r="I34" i="1"/>
  <c r="C34" i="1"/>
  <c r="H34" i="1" l="1"/>
  <c r="D35" i="1"/>
  <c r="F34" i="1"/>
  <c r="E50" i="4" s="1"/>
  <c r="J34" i="1"/>
  <c r="L34" i="1" l="1"/>
  <c r="H50" i="4" s="1"/>
  <c r="F50" i="4"/>
  <c r="E35" i="1"/>
  <c r="C51" i="4" s="1"/>
  <c r="K34" i="1"/>
  <c r="G50" i="4" s="1"/>
  <c r="G35" i="1"/>
  <c r="C35" i="1"/>
  <c r="I35" i="1"/>
  <c r="H35" i="1" l="1"/>
  <c r="D36" i="1"/>
  <c r="F35" i="1"/>
  <c r="E51" i="4" s="1"/>
  <c r="J35" i="1"/>
  <c r="K35" i="1" l="1"/>
  <c r="G51" i="4" s="1"/>
  <c r="F51" i="4"/>
  <c r="E36" i="1"/>
  <c r="C52" i="4" s="1"/>
  <c r="L35" i="1"/>
  <c r="H51" i="4" s="1"/>
  <c r="C36" i="1"/>
  <c r="I36" i="1"/>
  <c r="G36" i="1" l="1"/>
  <c r="D37" i="1"/>
  <c r="H36" i="1"/>
  <c r="J36" i="1" s="1"/>
  <c r="F36" i="1"/>
  <c r="E52" i="4" s="1"/>
  <c r="K36" i="1" l="1"/>
  <c r="G52" i="4" s="1"/>
  <c r="F52" i="4"/>
  <c r="E37" i="1"/>
  <c r="C53" i="4" s="1"/>
  <c r="L36" i="1"/>
  <c r="H52" i="4" s="1"/>
  <c r="C37" i="1"/>
  <c r="I37" i="1"/>
  <c r="H37" i="1"/>
  <c r="G37" i="1" l="1"/>
  <c r="K37" i="1" s="1"/>
  <c r="G53" i="4" s="1"/>
  <c r="F37" i="1"/>
  <c r="E53" i="4" s="1"/>
  <c r="D38" i="1"/>
  <c r="J37" i="1"/>
  <c r="F53" i="4" s="1"/>
  <c r="E38" i="1" l="1"/>
  <c r="C54" i="4" s="1"/>
  <c r="L37" i="1"/>
  <c r="H53" i="4" s="1"/>
  <c r="I38" i="1"/>
  <c r="C38" i="1"/>
  <c r="G38" i="1"/>
  <c r="H38" i="1" l="1"/>
  <c r="J38" i="1" s="1"/>
  <c r="F38" i="1"/>
  <c r="D39" i="1"/>
  <c r="L38" i="1" l="1"/>
  <c r="H54" i="4" s="1"/>
  <c r="E54" i="4"/>
  <c r="K38" i="1"/>
  <c r="G54" i="4" s="1"/>
  <c r="F54" i="4"/>
  <c r="E39" i="1"/>
  <c r="D40" i="1" s="1"/>
  <c r="I39" i="1"/>
  <c r="C39" i="1"/>
  <c r="H39" i="1"/>
  <c r="C55" i="4" l="1"/>
  <c r="G40" i="1"/>
  <c r="E40" i="1"/>
  <c r="C40" i="1"/>
  <c r="I40" i="1"/>
  <c r="H40" i="1"/>
  <c r="G39" i="1"/>
  <c r="J39" i="1"/>
  <c r="F55" i="4" s="1"/>
  <c r="F39" i="1"/>
  <c r="E55" i="4" s="1"/>
  <c r="L40" i="1" l="1"/>
  <c r="H56" i="4" s="1"/>
  <c r="J40" i="1"/>
  <c r="F56" i="4" s="1"/>
  <c r="D41" i="1"/>
  <c r="K40" i="1"/>
  <c r="G56" i="4" s="1"/>
  <c r="F40" i="1"/>
  <c r="E56" i="4" s="1"/>
  <c r="C56" i="4"/>
  <c r="K39" i="1"/>
  <c r="G55" i="4" s="1"/>
  <c r="L39" i="1"/>
  <c r="H55" i="4" s="1"/>
  <c r="C41" i="1" l="1"/>
  <c r="E41" i="1"/>
  <c r="G41" i="1"/>
  <c r="H41" i="1"/>
  <c r="I41" i="1"/>
  <c r="C57" i="4"/>
  <c r="J41" i="1" l="1"/>
  <c r="F57" i="4" s="1"/>
  <c r="K41" i="1"/>
  <c r="G57" i="4" s="1"/>
  <c r="L41" i="1"/>
  <c r="H57" i="4" s="1"/>
  <c r="H59" i="4" s="1"/>
  <c r="I59" i="4" s="1"/>
  <c r="I65" i="4" s="1"/>
  <c r="F41" i="1"/>
  <c r="L43" i="1" l="1"/>
  <c r="L45" i="1" s="1"/>
  <c r="F43" i="1"/>
  <c r="E57" i="4"/>
  <c r="E59" i="4" s="1"/>
  <c r="I66" i="4"/>
  <c r="I67" i="4" s="1"/>
</calcChain>
</file>

<file path=xl/comments1.xml><?xml version="1.0" encoding="utf-8"?>
<comments xmlns="http://schemas.openxmlformats.org/spreadsheetml/2006/main">
  <authors>
    <author>Becker, Joachim</author>
    <author>Joachim Becker</author>
  </authors>
  <commentList>
    <comment ref="K8" authorId="0" shapeId="0">
      <text>
        <r>
          <rPr>
            <b/>
            <sz val="8"/>
            <color indexed="81"/>
            <rFont val="Tahoma"/>
            <family val="2"/>
          </rPr>
          <t>ControllerSpielwiese:</t>
        </r>
        <r>
          <rPr>
            <sz val="8"/>
            <color indexed="81"/>
            <rFont val="Tahoma"/>
            <family val="2"/>
          </rPr>
          <t xml:space="preserve">
5% (Verbraucher) bzw. 
9% (Handelsgeschäft; 8% vor dem 29.07.2014)</t>
        </r>
      </text>
    </comment>
    <comment ref="F10" authorId="0" shapeId="0">
      <text>
        <r>
          <rPr>
            <b/>
            <sz val="8"/>
            <color indexed="81"/>
            <rFont val="Tahoma"/>
            <family val="2"/>
          </rPr>
          <t>ControllerSpielwiese:</t>
        </r>
        <r>
          <rPr>
            <sz val="8"/>
            <color indexed="81"/>
            <rFont val="Tahoma"/>
            <family val="2"/>
          </rPr>
          <t xml:space="preserve">
Erster Tag findet Berücksichtigung
http://dejure.org/gesetze/BGB/187.html</t>
        </r>
      </text>
    </comment>
    <comment ref="I10" authorId="0" shapeId="0">
      <text>
        <r>
          <rPr>
            <b/>
            <sz val="8"/>
            <color indexed="81"/>
            <rFont val="Tahoma"/>
            <family val="2"/>
          </rPr>
          <t>ControllerSpielwiese:</t>
        </r>
        <r>
          <rPr>
            <sz val="8"/>
            <color indexed="81"/>
            <rFont val="Tahoma"/>
            <family val="2"/>
          </rPr>
          <t xml:space="preserve">
5% (Verbraucher) bzw. 
9% (Handelsgeschäft; 8% vor dem 29.07.2014)</t>
        </r>
      </text>
    </comment>
    <comment ref="B12" authorId="1" shapeId="0">
      <text>
        <r>
          <rPr>
            <b/>
            <sz val="9"/>
            <color indexed="81"/>
            <rFont val="Segoe UI"/>
            <family val="2"/>
          </rPr>
          <t>ControllerSpielwiese:</t>
        </r>
        <r>
          <rPr>
            <sz val="9"/>
            <color indexed="81"/>
            <rFont val="Segoe UI"/>
            <family val="2"/>
          </rPr>
          <t xml:space="preserve">
Bei mehr als 6 betroffenen Perioden (Halbjahren) sind die Zeilen entsprechend aufzugliedern !</t>
        </r>
      </text>
    </comment>
  </commentList>
</comments>
</file>

<file path=xl/sharedStrings.xml><?xml version="1.0" encoding="utf-8"?>
<sst xmlns="http://schemas.openxmlformats.org/spreadsheetml/2006/main" count="172" uniqueCount="117">
  <si>
    <t>alle Werte in EUR</t>
  </si>
  <si>
    <t>Forderung:</t>
  </si>
  <si>
    <t>vom:</t>
  </si>
  <si>
    <t>aus Rechnung-Nr.:</t>
  </si>
  <si>
    <t>Ziel:</t>
  </si>
  <si>
    <t>Tage</t>
  </si>
  <si>
    <t>Zahlungsdatum:</t>
  </si>
  <si>
    <t>(bzw. Tag vor Insolvenzeröffnung)</t>
  </si>
  <si>
    <t>Periode</t>
  </si>
  <si>
    <t>Forderung</t>
  </si>
  <si>
    <t>Anfang Verzug</t>
  </si>
  <si>
    <t>Ende Verzug
datum</t>
  </si>
  <si>
    <t>Tage/
Jahr</t>
  </si>
  <si>
    <t>Basiszins
 f. Periode</t>
  </si>
  <si>
    <t>Verzugs-
zinssatz</t>
  </si>
  <si>
    <t>Gesamt-%</t>
  </si>
  <si>
    <t>Zinsbetrag/
Tag</t>
  </si>
  <si>
    <t>Zinsbetrag</t>
  </si>
  <si>
    <t>Periode 1</t>
  </si>
  <si>
    <t>Periode 2</t>
  </si>
  <si>
    <t>Periode 3</t>
  </si>
  <si>
    <t>Periode 4</t>
  </si>
  <si>
    <t>Periode 5</t>
  </si>
  <si>
    <t>Periode 6</t>
  </si>
  <si>
    <t>Periode 7</t>
  </si>
  <si>
    <t>Periode 8</t>
  </si>
  <si>
    <t>Periode 9</t>
  </si>
  <si>
    <t>Periode 10</t>
  </si>
  <si>
    <t>Periode 11</t>
  </si>
  <si>
    <t>Periode 12</t>
  </si>
  <si>
    <t>Summe</t>
  </si>
  <si>
    <t>Verzugszinsberechnung</t>
  </si>
  <si>
    <t>Handels- oder Verbrauchergeschäft:</t>
  </si>
  <si>
    <t>%</t>
  </si>
  <si>
    <t xml:space="preserve">bis </t>
  </si>
  <si>
    <t>Basiszinssätze für den Zeitraum:</t>
  </si>
  <si>
    <t>seit</t>
  </si>
  <si>
    <t>Themenspeicher</t>
  </si>
  <si>
    <t>Weitere Informationen, wie Sie Verzugszinsen</t>
  </si>
  <si>
    <t>rechtssicher berechnen, lesen Sie in unserem</t>
  </si>
  <si>
    <t>Erweitern Sie diese Tabelle</t>
  </si>
  <si>
    <t>um die halbjährlich neu</t>
  </si>
  <si>
    <t xml:space="preserve">festgelegten Werte. Diese </t>
  </si>
  <si>
    <t>finden Sie bei uns:</t>
  </si>
  <si>
    <t>Aktuelle Basiszinssätze</t>
  </si>
  <si>
    <t>Periode 13</t>
  </si>
  <si>
    <t>Periode 14</t>
  </si>
  <si>
    <t>Periode 15</t>
  </si>
  <si>
    <t>Periode 16</t>
  </si>
  <si>
    <t>Periode 17</t>
  </si>
  <si>
    <t>Periode 18</t>
  </si>
  <si>
    <t>Periode 19</t>
  </si>
  <si>
    <t>Periode 20</t>
  </si>
  <si>
    <t>Periode 21</t>
  </si>
  <si>
    <t>Periode 22</t>
  </si>
  <si>
    <t>Periode 23</t>
  </si>
  <si>
    <t>Periode 24</t>
  </si>
  <si>
    <t>Periode 25</t>
  </si>
  <si>
    <t>Periode 26</t>
  </si>
  <si>
    <t>Periode 27</t>
  </si>
  <si>
    <t>Periode 28</t>
  </si>
  <si>
    <t>Periode 29</t>
  </si>
  <si>
    <t>Periode 30</t>
  </si>
  <si>
    <t>Verzugszinsen:</t>
  </si>
  <si>
    <t>Die Gesamtforderung beträgt:</t>
  </si>
  <si>
    <t>Basiszinssätze seit dem 01.01.1999</t>
  </si>
  <si>
    <t>(Aktualisierungen finden Sie hier)</t>
  </si>
  <si>
    <t>RECHNUNG</t>
  </si>
  <si>
    <r>
      <rPr>
        <sz val="9"/>
        <color theme="6" tint="-0.499984740745262"/>
        <rFont val="Wingdings"/>
        <charset val="2"/>
      </rPr>
      <t>*</t>
    </r>
    <r>
      <rPr>
        <sz val="9"/>
        <color theme="6" tint="-0.499984740745262"/>
        <rFont val="Calibri"/>
        <family val="2"/>
      </rPr>
      <t xml:space="preserve"> info@controllerspielwiese.de</t>
    </r>
  </si>
  <si>
    <t>https://www.controllerspielwiese.de</t>
  </si>
  <si>
    <t>ControllerSpielwiese GmbH  •  Postfach 10 10 10  • 63743 Aschaffenburg</t>
  </si>
  <si>
    <t>Firma</t>
  </si>
  <si>
    <t>Rechnung Nr.</t>
  </si>
  <si>
    <t>Ansprechpartner</t>
  </si>
  <si>
    <t>Rechnungsdatum</t>
  </si>
  <si>
    <t xml:space="preserve">Straße </t>
  </si>
  <si>
    <t>Leistungsdatum</t>
  </si>
  <si>
    <t>PLZ Ort</t>
  </si>
  <si>
    <t>Kundennummer</t>
  </si>
  <si>
    <t>Land</t>
  </si>
  <si>
    <t>Auftragsnummer</t>
  </si>
  <si>
    <t>USt-IdNr.</t>
  </si>
  <si>
    <t>DE 123456789</t>
  </si>
  <si>
    <t>Nettobetrag</t>
  </si>
  <si>
    <t>zzgl. MwSt. zu</t>
  </si>
  <si>
    <t>Gesamtbetrag</t>
  </si>
  <si>
    <t>Leistungszeitraum:</t>
  </si>
  <si>
    <t>ControllerSpielwiese GmbH</t>
  </si>
  <si>
    <t>Tummelplatz aller Controlling-Fans</t>
  </si>
  <si>
    <t>www.controllerspielwiese.de</t>
  </si>
  <si>
    <t>Telefon: +49 1234 567-0</t>
  </si>
  <si>
    <t>Bank: Bankname, BLZ 203 205 00</t>
  </si>
  <si>
    <t>Straße Nr.</t>
  </si>
  <si>
    <t>Fax: +49 1234 567-100</t>
  </si>
  <si>
    <t>ControllerSpielwiese GmbH mit Sitz in Ort</t>
  </si>
  <si>
    <t>Germany</t>
  </si>
  <si>
    <t>Registergericht Ort HRB 12345</t>
  </si>
  <si>
    <t>SWIFT/BIC: ABCDEFGH</t>
  </si>
  <si>
    <t>USt.IdNr.: DE 123456790</t>
  </si>
  <si>
    <t>Geschäftsführer: Titel Vorname Name</t>
  </si>
  <si>
    <t>Zinssatz</t>
  </si>
  <si>
    <t>Verzugszinsen</t>
  </si>
  <si>
    <t>pro Tag</t>
  </si>
  <si>
    <t>pro Zeitraum</t>
  </si>
  <si>
    <t xml:space="preserve">Summe </t>
  </si>
  <si>
    <t>in EUR</t>
  </si>
  <si>
    <t>Bezugszeitraum bzw.</t>
  </si>
  <si>
    <t>weitere Bearbeitungskosten</t>
  </si>
  <si>
    <t>Pos.</t>
  </si>
  <si>
    <t>Summe Verzugszinsen</t>
  </si>
  <si>
    <t>Bearbeitungs- und Mahngebühren</t>
  </si>
  <si>
    <t>004712</t>
  </si>
  <si>
    <t>Ursprungsforderung (brutto)</t>
  </si>
  <si>
    <t>Zahlung erbitten wir innerhalb von 10 Tagen nach Rechnungsdatum ohne Abzüge.</t>
  </si>
  <si>
    <t>Rechnung zzgl. Belastung von Verzugszinsen und Mahngebühren</t>
  </si>
  <si>
    <t>Konto-Nr.: 123 456 789</t>
  </si>
  <si>
    <t>IBAN-Nr.: DE12 2032 0500 0123 456 789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</si>
</sst>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0000\ &quot;€&quot;"/>
    <numFmt numFmtId="166" formatCode="@\ \ "/>
  </numFmts>
  <fonts count="29" x14ac:knownFonts="1">
    <font>
      <sz val="10"/>
      <color theme="1"/>
      <name val="Arial"/>
      <family val="2"/>
    </font>
    <font>
      <sz val="11"/>
      <color theme="1"/>
      <name val="Calibri"/>
      <family val="2"/>
      <scheme val="minor"/>
    </font>
    <font>
      <b/>
      <sz val="11"/>
      <color theme="1"/>
      <name val="Arial"/>
      <family val="2"/>
    </font>
    <font>
      <b/>
      <sz val="8"/>
      <color theme="1"/>
      <name val="Arial"/>
      <family val="2"/>
    </font>
    <font>
      <b/>
      <sz val="10"/>
      <color theme="1"/>
      <name val="Arial"/>
      <family val="2"/>
    </font>
    <font>
      <u/>
      <sz val="10"/>
      <color theme="10"/>
      <name val="Arial"/>
      <family val="2"/>
    </font>
    <font>
      <b/>
      <sz val="8"/>
      <color indexed="81"/>
      <name val="Tahoma"/>
      <family val="2"/>
    </font>
    <font>
      <sz val="8"/>
      <color indexed="81"/>
      <name val="Tahoma"/>
      <family val="2"/>
    </font>
    <font>
      <b/>
      <sz val="20"/>
      <name val="Calibri"/>
      <family val="2"/>
      <scheme val="minor"/>
    </font>
    <font>
      <sz val="9"/>
      <color indexed="81"/>
      <name val="Segoe UI"/>
      <family val="2"/>
    </font>
    <font>
      <b/>
      <sz val="9"/>
      <color indexed="81"/>
      <name val="Segoe UI"/>
      <family val="2"/>
    </font>
    <font>
      <b/>
      <u/>
      <sz val="10"/>
      <color theme="9" tint="-0.499984740745262"/>
      <name val="Arial"/>
      <family val="2"/>
    </font>
    <font>
      <sz val="10"/>
      <color theme="1"/>
      <name val="Arial"/>
      <family val="2"/>
    </font>
    <font>
      <sz val="11"/>
      <color rgb="FFFF0000"/>
      <name val="Calibri"/>
      <family val="2"/>
      <scheme val="minor"/>
    </font>
    <font>
      <b/>
      <sz val="11"/>
      <color theme="1"/>
      <name val="Calibri"/>
      <family val="2"/>
      <scheme val="minor"/>
    </font>
    <font>
      <u/>
      <sz val="11"/>
      <color theme="10"/>
      <name val="Calibri"/>
      <family val="2"/>
    </font>
    <font>
      <sz val="9"/>
      <color theme="6" tint="-0.499984740745262"/>
      <name val="Calibri"/>
      <family val="2"/>
    </font>
    <font>
      <sz val="9"/>
      <color theme="6" tint="-0.499984740745262"/>
      <name val="Wingdings"/>
      <charset val="2"/>
    </font>
    <font>
      <sz val="11"/>
      <color theme="6" tint="-0.499984740745262"/>
      <name val="Calibri"/>
      <family val="2"/>
    </font>
    <font>
      <u/>
      <sz val="8"/>
      <name val="Calibri"/>
      <family val="2"/>
      <scheme val="minor"/>
    </font>
    <font>
      <sz val="11"/>
      <name val="Calibri"/>
      <family val="2"/>
      <scheme val="minor"/>
    </font>
    <font>
      <b/>
      <sz val="11"/>
      <color theme="0" tint="-0.34998626667073579"/>
      <name val="Calibri"/>
      <family val="2"/>
      <scheme val="minor"/>
    </font>
    <font>
      <sz val="11"/>
      <color indexed="22"/>
      <name val="Calibri"/>
      <family val="2"/>
      <scheme val="minor"/>
    </font>
    <font>
      <b/>
      <sz val="11"/>
      <name val="Calibri"/>
      <family val="2"/>
      <scheme val="minor"/>
    </font>
    <font>
      <b/>
      <i/>
      <sz val="11"/>
      <name val="Calibri"/>
      <family val="2"/>
      <scheme val="minor"/>
    </font>
    <font>
      <sz val="10"/>
      <color rgb="FF000000"/>
      <name val="Arial"/>
      <family val="2"/>
    </font>
    <font>
      <b/>
      <sz val="22"/>
      <color theme="9" tint="-0.499984740745262"/>
      <name val="Calibri"/>
      <family val="2"/>
      <scheme val="minor"/>
    </font>
    <font>
      <b/>
      <sz val="11"/>
      <color theme="9" tint="-0.499984740745262"/>
      <name val="Calibri"/>
      <family val="2"/>
      <scheme val="minor"/>
    </font>
    <font>
      <b/>
      <sz val="11"/>
      <color theme="9" tint="-0.499984740745262"/>
      <name val="Calibri"/>
      <family val="2"/>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4">
    <border>
      <left/>
      <right/>
      <top/>
      <bottom/>
      <diagonal/>
    </border>
    <border>
      <left/>
      <right/>
      <top/>
      <bottom style="thin">
        <color indexed="64"/>
      </bottom>
      <diagonal/>
    </border>
    <border>
      <left/>
      <right/>
      <top style="thin">
        <color indexed="64"/>
      </top>
      <bottom/>
      <diagonal/>
    </border>
    <border>
      <left/>
      <right/>
      <top/>
      <bottom style="thick">
        <color theme="9" tint="-0.499984740745262"/>
      </bottom>
      <diagonal/>
    </border>
  </borders>
  <cellStyleXfs count="5">
    <xf numFmtId="0" fontId="0" fillId="0" borderId="0"/>
    <xf numFmtId="0" fontId="5" fillId="0" borderId="0" applyNumberFormat="0" applyFill="0" applyBorder="0" applyAlignment="0" applyProtection="0"/>
    <xf numFmtId="9" fontId="12" fillId="0" borderId="0" applyFont="0" applyFill="0" applyBorder="0" applyAlignment="0" applyProtection="0"/>
    <xf numFmtId="0" fontId="1" fillId="0" borderId="0"/>
    <xf numFmtId="0" fontId="15" fillId="0" borderId="0" applyNumberFormat="0" applyFill="0" applyBorder="0" applyAlignment="0" applyProtection="0">
      <alignment vertical="top"/>
      <protection locked="0"/>
    </xf>
  </cellStyleXfs>
  <cellXfs count="124">
    <xf numFmtId="0" fontId="0" fillId="0" borderId="0" xfId="0"/>
    <xf numFmtId="0" fontId="0" fillId="0" borderId="0" xfId="0" applyAlignment="1">
      <alignment horizontal="right"/>
    </xf>
    <xf numFmtId="14" fontId="0" fillId="0" borderId="0" xfId="0" applyNumberFormat="1"/>
    <xf numFmtId="0" fontId="4" fillId="0" borderId="0" xfId="0" applyFont="1"/>
    <xf numFmtId="0" fontId="0" fillId="0" borderId="0" xfId="0" applyAlignment="1">
      <alignment horizontal="center"/>
    </xf>
    <xf numFmtId="0" fontId="8" fillId="2" borderId="0" xfId="0" applyFont="1" applyFill="1" applyBorder="1"/>
    <xf numFmtId="0" fontId="0" fillId="2" borderId="0" xfId="0" applyFill="1"/>
    <xf numFmtId="0" fontId="2" fillId="2" borderId="0" xfId="0" applyFont="1" applyFill="1"/>
    <xf numFmtId="0" fontId="3" fillId="2" borderId="0" xfId="0" applyFont="1" applyFill="1"/>
    <xf numFmtId="0" fontId="0" fillId="3" borderId="0" xfId="0" applyFill="1"/>
    <xf numFmtId="0" fontId="0" fillId="3" borderId="0" xfId="0" applyFill="1" applyAlignment="1">
      <alignment horizontal="left"/>
    </xf>
    <xf numFmtId="164" fontId="0" fillId="3" borderId="0" xfId="0" applyNumberFormat="1" applyFill="1"/>
    <xf numFmtId="0" fontId="0" fillId="3" borderId="0" xfId="0" applyFill="1" applyAlignment="1">
      <alignment horizontal="right"/>
    </xf>
    <xf numFmtId="14" fontId="0" fillId="3" borderId="0" xfId="0" applyNumberFormat="1" applyFill="1"/>
    <xf numFmtId="0" fontId="4"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0" xfId="0" applyFont="1" applyFill="1"/>
    <xf numFmtId="0" fontId="4" fillId="2" borderId="0" xfId="0" applyFont="1" applyFill="1" applyAlignment="1">
      <alignment horizontal="center"/>
    </xf>
    <xf numFmtId="164" fontId="4" fillId="2" borderId="0" xfId="0" applyNumberFormat="1" applyFont="1" applyFill="1"/>
    <xf numFmtId="0" fontId="0" fillId="3" borderId="0" xfId="0" applyFill="1" applyAlignment="1">
      <alignment horizontal="center"/>
    </xf>
    <xf numFmtId="165" fontId="0" fillId="3" borderId="0" xfId="0" applyNumberFormat="1" applyFill="1"/>
    <xf numFmtId="3" fontId="0" fillId="3" borderId="0" xfId="0" applyNumberFormat="1" applyFill="1" applyAlignment="1">
      <alignment horizontal="center"/>
    </xf>
    <xf numFmtId="3" fontId="4" fillId="2" borderId="0" xfId="0" applyNumberFormat="1" applyFont="1" applyFill="1" applyAlignment="1">
      <alignment horizontal="center"/>
    </xf>
    <xf numFmtId="1" fontId="0" fillId="3" borderId="0" xfId="0" applyNumberFormat="1" applyFill="1" applyAlignment="1">
      <alignment horizontal="center"/>
    </xf>
    <xf numFmtId="10" fontId="0" fillId="0" borderId="0" xfId="0" applyNumberFormat="1" applyAlignment="1">
      <alignment horizontal="center"/>
    </xf>
    <xf numFmtId="0" fontId="0" fillId="0" borderId="0" xfId="0" applyAlignment="1"/>
    <xf numFmtId="0" fontId="11" fillId="0" borderId="0" xfId="1" applyFont="1"/>
    <xf numFmtId="14" fontId="0" fillId="0" borderId="0" xfId="0" applyNumberFormat="1" applyFont="1"/>
    <xf numFmtId="0" fontId="0" fillId="0" borderId="0" xfId="0" applyFont="1" applyAlignment="1">
      <alignment horizontal="center"/>
    </xf>
    <xf numFmtId="10" fontId="0" fillId="0" borderId="0" xfId="0" applyNumberFormat="1" applyFont="1" applyAlignment="1">
      <alignment horizontal="center"/>
    </xf>
    <xf numFmtId="164" fontId="0" fillId="4" borderId="0" xfId="0" applyNumberFormat="1" applyFill="1" applyProtection="1">
      <protection locked="0"/>
    </xf>
    <xf numFmtId="14" fontId="0" fillId="4" borderId="0" xfId="0" applyNumberFormat="1" applyFill="1" applyProtection="1">
      <protection locked="0"/>
    </xf>
    <xf numFmtId="0" fontId="0" fillId="4" borderId="0" xfId="0" applyFill="1" applyProtection="1">
      <protection locked="0"/>
    </xf>
    <xf numFmtId="0" fontId="0" fillId="4" borderId="0" xfId="0" applyFill="1" applyAlignment="1" applyProtection="1">
      <alignment horizontal="right"/>
      <protection locked="0"/>
    </xf>
    <xf numFmtId="14" fontId="0" fillId="0" borderId="0" xfId="0" applyNumberFormat="1" applyProtection="1">
      <protection locked="0"/>
    </xf>
    <xf numFmtId="0" fontId="0" fillId="0" borderId="0" xfId="0" applyAlignment="1" applyProtection="1">
      <alignment horizontal="center"/>
      <protection locked="0"/>
    </xf>
    <xf numFmtId="10" fontId="0" fillId="0" borderId="0" xfId="0" applyNumberFormat="1" applyAlignment="1" applyProtection="1">
      <alignment horizontal="center"/>
      <protection locked="0"/>
    </xf>
    <xf numFmtId="14" fontId="0" fillId="0" borderId="1" xfId="0" applyNumberFormat="1" applyBorder="1" applyProtection="1">
      <protection locked="0"/>
    </xf>
    <xf numFmtId="0" fontId="0" fillId="0" borderId="1" xfId="0" applyBorder="1" applyAlignment="1" applyProtection="1">
      <alignment horizontal="center"/>
      <protection locked="0"/>
    </xf>
    <xf numFmtId="10" fontId="0" fillId="0" borderId="1" xfId="0" applyNumberFormat="1" applyBorder="1" applyAlignment="1" applyProtection="1">
      <alignment horizontal="center"/>
      <protection locked="0"/>
    </xf>
    <xf numFmtId="0" fontId="4" fillId="2" borderId="0" xfId="0" applyFont="1" applyFill="1" applyAlignment="1">
      <alignment horizontal="right"/>
    </xf>
    <xf numFmtId="0" fontId="4" fillId="0" borderId="0" xfId="0" applyFont="1" applyFill="1"/>
    <xf numFmtId="0" fontId="0" fillId="5" borderId="0" xfId="0" applyFill="1"/>
    <xf numFmtId="0" fontId="4" fillId="5" borderId="0" xfId="0" applyFont="1" applyFill="1" applyAlignment="1">
      <alignment horizontal="center"/>
    </xf>
    <xf numFmtId="0" fontId="4" fillId="5" borderId="0" xfId="0" applyFont="1" applyFill="1" applyAlignment="1">
      <alignment horizontal="right"/>
    </xf>
    <xf numFmtId="164" fontId="4" fillId="5" borderId="0" xfId="0" applyNumberFormat="1" applyFont="1" applyFill="1"/>
    <xf numFmtId="49" fontId="0" fillId="4" borderId="0" xfId="0" applyNumberFormat="1" applyFill="1" applyAlignment="1" applyProtection="1">
      <alignment horizontal="right"/>
      <protection locked="0"/>
    </xf>
    <xf numFmtId="10" fontId="12" fillId="4" borderId="0" xfId="2" applyNumberFormat="1" applyFont="1" applyFill="1" applyProtection="1">
      <protection locked="0"/>
    </xf>
    <xf numFmtId="14" fontId="0" fillId="4" borderId="0" xfId="0" applyNumberFormat="1" applyFill="1" applyProtection="1"/>
    <xf numFmtId="10" fontId="12" fillId="4" borderId="0" xfId="2" applyNumberFormat="1" applyFont="1" applyFill="1" applyProtection="1"/>
    <xf numFmtId="0" fontId="0" fillId="4" borderId="0" xfId="0" applyFill="1" applyProtection="1"/>
    <xf numFmtId="0" fontId="1" fillId="4" borderId="0" xfId="3" applyFill="1" applyBorder="1" applyProtection="1">
      <protection locked="0"/>
    </xf>
    <xf numFmtId="0" fontId="1" fillId="4" borderId="0" xfId="3" applyFill="1" applyProtection="1">
      <protection locked="0"/>
    </xf>
    <xf numFmtId="0" fontId="1" fillId="4" borderId="0" xfId="3" applyFont="1" applyFill="1" applyBorder="1" applyProtection="1">
      <protection locked="0"/>
    </xf>
    <xf numFmtId="0" fontId="16" fillId="4" borderId="0" xfId="4" applyFont="1" applyFill="1" applyBorder="1" applyAlignment="1" applyProtection="1">
      <alignment horizontal="right"/>
      <protection locked="0"/>
    </xf>
    <xf numFmtId="0" fontId="18" fillId="4" borderId="0" xfId="4" applyFont="1" applyFill="1" applyBorder="1" applyAlignment="1" applyProtection="1">
      <alignment horizontal="right"/>
      <protection locked="0"/>
    </xf>
    <xf numFmtId="0" fontId="20" fillId="4" borderId="0" xfId="3" applyFont="1" applyFill="1" applyBorder="1" applyAlignment="1" applyProtection="1">
      <alignment horizontal="left"/>
      <protection locked="0"/>
    </xf>
    <xf numFmtId="0" fontId="21" fillId="4" borderId="0" xfId="3" applyFont="1" applyFill="1" applyBorder="1" applyAlignment="1" applyProtection="1">
      <alignment horizontal="right" vertical="center"/>
      <protection locked="0"/>
    </xf>
    <xf numFmtId="0" fontId="22" fillId="4" borderId="0" xfId="3" applyFont="1" applyFill="1" applyBorder="1" applyAlignment="1" applyProtection="1">
      <alignment horizontal="right" vertical="center"/>
      <protection locked="0"/>
    </xf>
    <xf numFmtId="0" fontId="1" fillId="4" borderId="0" xfId="3" applyFont="1" applyFill="1" applyBorder="1" applyAlignment="1" applyProtection="1">
      <alignment horizontal="right"/>
      <protection locked="0"/>
    </xf>
    <xf numFmtId="0" fontId="20" fillId="4" borderId="0" xfId="3" applyFont="1" applyFill="1" applyBorder="1" applyAlignment="1" applyProtection="1">
      <alignment horizontal="right"/>
      <protection locked="0"/>
    </xf>
    <xf numFmtId="0" fontId="14" fillId="4" borderId="0" xfId="3" applyFont="1" applyFill="1" applyBorder="1" applyAlignment="1" applyProtection="1">
      <alignment horizontal="left"/>
      <protection locked="0"/>
    </xf>
    <xf numFmtId="14" fontId="14" fillId="4" borderId="0" xfId="3" applyNumberFormat="1" applyFont="1" applyFill="1" applyBorder="1" applyAlignment="1" applyProtection="1">
      <alignment horizontal="right"/>
      <protection locked="0"/>
    </xf>
    <xf numFmtId="0" fontId="1" fillId="4" borderId="0" xfId="3" applyFont="1" applyFill="1" applyBorder="1" applyAlignment="1" applyProtection="1">
      <alignment horizontal="left"/>
      <protection locked="0"/>
    </xf>
    <xf numFmtId="14" fontId="1" fillId="4" borderId="0" xfId="3" applyNumberFormat="1" applyFont="1" applyFill="1" applyBorder="1" applyAlignment="1" applyProtection="1">
      <alignment horizontal="right"/>
      <protection locked="0"/>
    </xf>
    <xf numFmtId="0" fontId="20" fillId="4" borderId="0" xfId="3" applyFont="1" applyFill="1" applyBorder="1" applyProtection="1">
      <protection locked="0"/>
    </xf>
    <xf numFmtId="0" fontId="23" fillId="4" borderId="0" xfId="3" applyFont="1" applyFill="1" applyBorder="1" applyAlignment="1" applyProtection="1">
      <alignment horizontal="left"/>
      <protection locked="0"/>
    </xf>
    <xf numFmtId="0" fontId="13" fillId="4" borderId="0" xfId="3" applyFont="1" applyFill="1" applyBorder="1" applyAlignment="1" applyProtection="1">
      <alignment horizontal="left"/>
      <protection locked="0"/>
    </xf>
    <xf numFmtId="0" fontId="1" fillId="4" borderId="0" xfId="3" applyFont="1" applyFill="1" applyProtection="1">
      <protection locked="0"/>
    </xf>
    <xf numFmtId="0" fontId="1" fillId="4" borderId="0" xfId="3" applyFont="1" applyFill="1" applyAlignment="1" applyProtection="1">
      <alignment horizontal="center"/>
      <protection locked="0"/>
    </xf>
    <xf numFmtId="164" fontId="1" fillId="4" borderId="0" xfId="3" applyNumberFormat="1" applyFont="1" applyFill="1" applyAlignment="1" applyProtection="1">
      <alignment horizontal="right"/>
      <protection locked="0"/>
    </xf>
    <xf numFmtId="0" fontId="20" fillId="4" borderId="0" xfId="3" applyFont="1" applyFill="1" applyAlignment="1" applyProtection="1">
      <alignment horizontal="center"/>
      <protection locked="0"/>
    </xf>
    <xf numFmtId="164" fontId="1" fillId="4" borderId="0" xfId="3" applyNumberFormat="1" applyFont="1" applyFill="1" applyAlignment="1" applyProtection="1">
      <protection locked="0"/>
    </xf>
    <xf numFmtId="164" fontId="20" fillId="4" borderId="0" xfId="3" applyNumberFormat="1" applyFont="1" applyFill="1" applyAlignment="1" applyProtection="1">
      <alignment horizontal="right"/>
      <protection locked="0"/>
    </xf>
    <xf numFmtId="9" fontId="20" fillId="4" borderId="0" xfId="3" applyNumberFormat="1" applyFont="1" applyFill="1" applyAlignment="1" applyProtection="1">
      <alignment horizontal="center"/>
      <protection locked="0"/>
    </xf>
    <xf numFmtId="0" fontId="20" fillId="4" borderId="0" xfId="3" applyFont="1" applyFill="1" applyAlignment="1" applyProtection="1">
      <alignment vertical="center"/>
      <protection locked="0"/>
    </xf>
    <xf numFmtId="166" fontId="24" fillId="4" borderId="0" xfId="3" applyNumberFormat="1" applyFont="1" applyFill="1" applyAlignment="1" applyProtection="1">
      <alignment horizontal="right" vertical="center"/>
      <protection locked="0"/>
    </xf>
    <xf numFmtId="0" fontId="24" fillId="4" borderId="0" xfId="3" applyFont="1" applyFill="1" applyAlignment="1" applyProtection="1">
      <alignment vertical="center"/>
      <protection locked="0"/>
    </xf>
    <xf numFmtId="164" fontId="1" fillId="4" borderId="0" xfId="3" applyNumberFormat="1" applyFont="1" applyFill="1" applyAlignment="1" applyProtection="1">
      <alignment horizontal="right"/>
    </xf>
    <xf numFmtId="164" fontId="1" fillId="4" borderId="0" xfId="3" applyNumberFormat="1" applyFont="1" applyFill="1" applyBorder="1" applyAlignment="1" applyProtection="1">
      <alignment horizontal="right"/>
    </xf>
    <xf numFmtId="164" fontId="1" fillId="4" borderId="0" xfId="3" applyNumberFormat="1" applyFont="1" applyFill="1" applyAlignment="1" applyProtection="1">
      <alignment horizontal="center"/>
    </xf>
    <xf numFmtId="0" fontId="1" fillId="4" borderId="0" xfId="3" applyFont="1" applyFill="1" applyAlignment="1" applyProtection="1">
      <alignment horizontal="center"/>
    </xf>
    <xf numFmtId="0" fontId="25" fillId="4" borderId="0" xfId="0" applyFont="1" applyFill="1" applyProtection="1"/>
    <xf numFmtId="3" fontId="1" fillId="4" borderId="0" xfId="3" applyNumberFormat="1" applyFont="1" applyFill="1" applyAlignment="1" applyProtection="1">
      <alignment horizontal="center" vertical="top"/>
    </xf>
    <xf numFmtId="0" fontId="20" fillId="4" borderId="0" xfId="3" applyFont="1" applyFill="1" applyAlignment="1" applyProtection="1">
      <alignment horizontal="center"/>
    </xf>
    <xf numFmtId="164" fontId="1" fillId="4" borderId="0" xfId="3" applyNumberFormat="1" applyFont="1" applyFill="1" applyAlignment="1" applyProtection="1"/>
    <xf numFmtId="164" fontId="20" fillId="4" borderId="0" xfId="3" applyNumberFormat="1" applyFont="1" applyFill="1" applyAlignment="1" applyProtection="1">
      <alignment horizontal="right"/>
    </xf>
    <xf numFmtId="0" fontId="26" fillId="4" borderId="0" xfId="3" applyFont="1" applyFill="1" applyBorder="1" applyProtection="1">
      <protection locked="0"/>
    </xf>
    <xf numFmtId="0" fontId="14" fillId="2" borderId="0" xfId="3" applyFont="1" applyFill="1" applyAlignment="1" applyProtection="1">
      <alignment horizontal="center" vertical="center"/>
      <protection locked="0"/>
    </xf>
    <xf numFmtId="0" fontId="14" fillId="2" borderId="0" xfId="3" applyFont="1" applyFill="1" applyAlignment="1" applyProtection="1">
      <alignment horizontal="center" vertical="center" wrapText="1"/>
      <protection locked="0"/>
    </xf>
    <xf numFmtId="0" fontId="14" fillId="2" borderId="0" xfId="3" applyFont="1" applyFill="1" applyAlignment="1" applyProtection="1">
      <alignment vertical="center"/>
      <protection locked="0"/>
    </xf>
    <xf numFmtId="0" fontId="1" fillId="5" borderId="2" xfId="3" applyFont="1" applyFill="1" applyBorder="1" applyAlignment="1" applyProtection="1">
      <alignment horizontal="center"/>
    </xf>
    <xf numFmtId="3" fontId="1" fillId="5" borderId="2" xfId="3" applyNumberFormat="1" applyFont="1" applyFill="1" applyBorder="1" applyAlignment="1" applyProtection="1">
      <alignment horizontal="center" vertical="top"/>
    </xf>
    <xf numFmtId="0" fontId="20" fillId="5" borderId="2" xfId="3" applyFont="1" applyFill="1" applyBorder="1" applyAlignment="1" applyProtection="1">
      <alignment horizontal="center"/>
    </xf>
    <xf numFmtId="164" fontId="1" fillId="5" borderId="2" xfId="3" applyNumberFormat="1" applyFont="1" applyFill="1" applyBorder="1" applyAlignment="1" applyProtection="1"/>
    <xf numFmtId="164" fontId="1" fillId="5" borderId="2" xfId="3" applyNumberFormat="1" applyFont="1" applyFill="1" applyBorder="1" applyAlignment="1" applyProtection="1">
      <alignment horizontal="right"/>
    </xf>
    <xf numFmtId="0" fontId="1" fillId="5" borderId="0" xfId="3" applyFont="1" applyFill="1" applyAlignment="1" applyProtection="1">
      <alignment horizontal="center"/>
    </xf>
    <xf numFmtId="0" fontId="1" fillId="5" borderId="0" xfId="3" applyFont="1" applyFill="1" applyAlignment="1" applyProtection="1">
      <alignment vertical="top"/>
      <protection locked="0"/>
    </xf>
    <xf numFmtId="0" fontId="20" fillId="5" borderId="0" xfId="3" applyFont="1" applyFill="1" applyAlignment="1" applyProtection="1">
      <alignment horizontal="center"/>
      <protection locked="0"/>
    </xf>
    <xf numFmtId="164" fontId="1" fillId="5" borderId="0" xfId="3" applyNumberFormat="1" applyFont="1" applyFill="1" applyAlignment="1" applyProtection="1">
      <protection locked="0"/>
    </xf>
    <xf numFmtId="164" fontId="1" fillId="5" borderId="0" xfId="3" applyNumberFormat="1" applyFont="1" applyFill="1" applyAlignment="1" applyProtection="1">
      <alignment horizontal="right"/>
      <protection locked="0"/>
    </xf>
    <xf numFmtId="164" fontId="1" fillId="5" borderId="0" xfId="3" applyNumberFormat="1" applyFont="1" applyFill="1" applyAlignment="1" applyProtection="1">
      <alignment horizontal="right"/>
    </xf>
    <xf numFmtId="164" fontId="20" fillId="5" borderId="0" xfId="3" applyNumberFormat="1" applyFont="1" applyFill="1" applyAlignment="1" applyProtection="1">
      <alignment horizontal="right"/>
      <protection locked="0"/>
    </xf>
    <xf numFmtId="164" fontId="20" fillId="5" borderId="0" xfId="3" applyNumberFormat="1" applyFont="1" applyFill="1" applyAlignment="1" applyProtection="1">
      <alignment horizontal="center"/>
      <protection locked="0"/>
    </xf>
    <xf numFmtId="164" fontId="23" fillId="2" borderId="0" xfId="3" applyNumberFormat="1" applyFont="1" applyFill="1" applyAlignment="1" applyProtection="1">
      <alignment horizontal="right"/>
      <protection locked="0"/>
    </xf>
    <xf numFmtId="164" fontId="14" fillId="2" borderId="0" xfId="3" applyNumberFormat="1" applyFont="1" applyFill="1" applyAlignment="1" applyProtection="1">
      <alignment horizontal="right"/>
    </xf>
    <xf numFmtId="0" fontId="27" fillId="4" borderId="3" xfId="3" applyFont="1" applyFill="1" applyBorder="1" applyProtection="1">
      <protection locked="0"/>
    </xf>
    <xf numFmtId="0" fontId="28" fillId="4" borderId="3" xfId="4" applyFont="1" applyFill="1" applyBorder="1" applyAlignment="1" applyProtection="1">
      <alignment horizontal="right"/>
      <protection locked="0"/>
    </xf>
    <xf numFmtId="0" fontId="1" fillId="3" borderId="0" xfId="3" applyFill="1" applyProtection="1">
      <protection locked="0"/>
    </xf>
    <xf numFmtId="0" fontId="1" fillId="3" borderId="0" xfId="3" applyFont="1" applyFill="1" applyProtection="1">
      <protection locked="0"/>
    </xf>
    <xf numFmtId="14" fontId="0" fillId="0" borderId="0" xfId="0" applyNumberFormat="1" applyProtection="1"/>
    <xf numFmtId="0" fontId="0" fillId="0" borderId="0" xfId="0" applyAlignment="1" applyProtection="1">
      <alignment horizontal="center"/>
    </xf>
    <xf numFmtId="10" fontId="0" fillId="0" borderId="0" xfId="0" applyNumberFormat="1" applyAlignment="1" applyProtection="1">
      <alignment horizontal="center"/>
    </xf>
    <xf numFmtId="0" fontId="11" fillId="0" borderId="0" xfId="1" applyFont="1" applyAlignment="1">
      <alignment horizontal="left"/>
    </xf>
    <xf numFmtId="0" fontId="4" fillId="5" borderId="0" xfId="0" applyFont="1" applyFill="1" applyAlignment="1" applyProtection="1">
      <alignment horizontal="left"/>
    </xf>
    <xf numFmtId="0" fontId="5" fillId="5" borderId="0" xfId="1" applyFill="1" applyAlignment="1" applyProtection="1">
      <alignment horizontal="left"/>
    </xf>
    <xf numFmtId="0" fontId="20" fillId="4" borderId="0" xfId="3" applyFont="1" applyFill="1" applyBorder="1" applyAlignment="1" applyProtection="1">
      <alignment horizontal="left"/>
      <protection locked="0"/>
    </xf>
    <xf numFmtId="0" fontId="19" fillId="4" borderId="0" xfId="3" applyFont="1" applyFill="1" applyBorder="1" applyAlignment="1" applyProtection="1">
      <alignment horizontal="left"/>
      <protection locked="0"/>
    </xf>
    <xf numFmtId="0" fontId="1" fillId="4" borderId="0" xfId="3" applyFont="1" applyFill="1" applyAlignment="1" applyProtection="1">
      <alignment horizontal="left" vertical="top"/>
    </xf>
    <xf numFmtId="0" fontId="14" fillId="2" borderId="0" xfId="3" applyFont="1" applyFill="1" applyAlignment="1" applyProtection="1">
      <alignment horizontal="left" vertical="center" wrapText="1"/>
      <protection locked="0"/>
    </xf>
    <xf numFmtId="0" fontId="1" fillId="5" borderId="2" xfId="3" applyFont="1" applyFill="1" applyBorder="1" applyAlignment="1" applyProtection="1">
      <alignment horizontal="left" vertical="top"/>
    </xf>
    <xf numFmtId="0" fontId="14" fillId="2" borderId="0" xfId="3" applyFont="1" applyFill="1" applyAlignment="1" applyProtection="1">
      <alignment horizontal="center" vertical="center"/>
      <protection locked="0"/>
    </xf>
    <xf numFmtId="0" fontId="1" fillId="5" borderId="0" xfId="3" applyFont="1" applyFill="1" applyAlignment="1" applyProtection="1">
      <alignment horizontal="left" vertical="top"/>
      <protection locked="0"/>
    </xf>
    <xf numFmtId="0" fontId="1" fillId="4" borderId="0" xfId="3" applyFont="1" applyFill="1" applyAlignment="1" applyProtection="1">
      <alignment horizontal="left" vertical="top"/>
      <protection locked="0"/>
    </xf>
  </cellXfs>
  <cellStyles count="5">
    <cellStyle name="Link" xfId="1" builtinId="8"/>
    <cellStyle name="Link 2" xfId="4"/>
    <cellStyle name="Prozent" xfId="2" builtinId="5"/>
    <cellStyle name="Standard" xfId="0" builtinId="0"/>
    <cellStyle name="Standard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hyperlink" Target="mailto:service@controllerspielwiese.de?subject=Excel-Tool%20Verzugszinsrechner%20mit%20Rechnungsformular%20f&#252;r%20EUR%204,99%20kaufen"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controllerspielwiese.de" TargetMode="External"/></Relationships>
</file>

<file path=xl/drawings/drawing1.xml><?xml version="1.0" encoding="utf-8"?>
<xdr:wsDr xmlns:xdr="http://schemas.openxmlformats.org/drawingml/2006/spreadsheetDrawing" xmlns:a="http://schemas.openxmlformats.org/drawingml/2006/main">
  <xdr:oneCellAnchor>
    <xdr:from>
      <xdr:col>4</xdr:col>
      <xdr:colOff>19050</xdr:colOff>
      <xdr:row>0</xdr:row>
      <xdr:rowOff>133349</xdr:rowOff>
    </xdr:from>
    <xdr:ext cx="6743700" cy="9172576"/>
    <xdr:sp macro="" textlink="">
      <xdr:nvSpPr>
        <xdr:cNvPr id="2" name="Textfeld 1"/>
        <xdr:cNvSpPr txBox="1"/>
      </xdr:nvSpPr>
      <xdr:spPr>
        <a:xfrm>
          <a:off x="3000375" y="133349"/>
          <a:ext cx="6743700" cy="9172576"/>
        </a:xfrm>
        <a:prstGeom prst="rect">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400"/>
            </a:lnSpc>
          </a:pPr>
          <a:r>
            <a:rPr lang="de-DE" sz="1200" b="1"/>
            <a:t>Definitionen und Erläuterungen zum Gebrauch des</a:t>
          </a:r>
          <a:r>
            <a:rPr lang="de-DE" sz="1200" b="1" baseline="0"/>
            <a:t> Verzugszinsrechners</a:t>
          </a:r>
        </a:p>
        <a:p>
          <a:endParaRPr lang="de-DE" sz="1100" baseline="0"/>
        </a:p>
        <a:p>
          <a:r>
            <a:rPr lang="de-DE" sz="1100"/>
            <a:t>Der Verzugszinsrechner ermittelt die Verzugszinsen für nicht fristgerecht beglichene Geldschulden (Entgeltforderungen) in Abhängigkeit des Basiszinssatzes. </a:t>
          </a:r>
        </a:p>
        <a:p>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Der Verzugszinssatz orientiert sich am Basiszinssatzes, der im jeweiligen Zeitraum relevant ist. Der Basiszinssatz wird halbjährlich von der Deutschen Bundesbank festgelegt.</a:t>
          </a:r>
        </a:p>
        <a:p>
          <a:endParaRPr lang="de-DE" sz="1100">
            <a:solidFill>
              <a:schemeClr val="tx1"/>
            </a:solidFill>
            <a:effectLst/>
            <a:latin typeface="+mn-lt"/>
            <a:ea typeface="+mn-ea"/>
            <a:cs typeface="+mn-cs"/>
          </a:endParaRPr>
        </a:p>
        <a:p>
          <a:r>
            <a:rPr lang="de-DE">
              <a:effectLst/>
            </a:rPr>
            <a:t>Je nach Art des Geschäfts gilt als Verzugszinssatz bei Verbrauchergeschäften ein um fünf Prozentpunkte erhöhter Basiszinssatz bzw. bei Handelsgeschäften (nur Kaufleute)</a:t>
          </a:r>
          <a:r>
            <a:rPr lang="de-DE" baseline="0">
              <a:effectLst/>
            </a:rPr>
            <a:t> </a:t>
          </a:r>
          <a:r>
            <a:rPr lang="de-DE">
              <a:effectLst/>
            </a:rPr>
            <a:t>ein um neun Prozentpunkte erhöhter Basiszinssatz. Diese Regelung gilt in Deutschland seit dem 1. Januar 2002. Darüber hinaus kann auch ein individueller dynamischer oder fester Verzugszinssatz angewandt werden.</a:t>
          </a:r>
        </a:p>
        <a:p>
          <a:endParaRPr lang="de-DE"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a:effectLst/>
            </a:rPr>
            <a:t>Der Verzugszeitraum beginnt in der Regel frühestens einen Tag nach dem Fälligkeitsdatum mit Eintritt des</a:t>
          </a:r>
          <a:r>
            <a:rPr lang="de-DE" baseline="0">
              <a:effectLst/>
            </a:rPr>
            <a:t> Zahlungsverzuges</a:t>
          </a:r>
          <a:r>
            <a:rPr lang="de-DE">
              <a:effectLst/>
            </a:rPr>
            <a:t>. Verzugszinsen werden dabei tageweise ab dem Tag des Verzugsbeginns fällig. Bei Verzugszinsen wird kein Zinseszins berücksichtigt.</a:t>
          </a:r>
        </a:p>
        <a:p>
          <a:pPr marL="0" marR="0" indent="0" defTabSz="914400" eaLnBrk="1" fontAlgn="auto" latinLnBrk="0" hangingPunct="1">
            <a:lnSpc>
              <a:spcPct val="100000"/>
            </a:lnSpc>
            <a:spcBef>
              <a:spcPts val="0"/>
            </a:spcBef>
            <a:spcAft>
              <a:spcPts val="0"/>
            </a:spcAft>
            <a:buClrTx/>
            <a:buSzTx/>
            <a:buFontTx/>
            <a:buNone/>
            <a:tabLst/>
            <a:defRPr/>
          </a:pPr>
          <a:endParaRPr lang="de-DE">
            <a:effectLst/>
          </a:endParaRPr>
        </a:p>
        <a:p>
          <a:r>
            <a:rPr lang="de-DE">
              <a:effectLst/>
            </a:rPr>
            <a:t>Teilzahlungen werden gemäß § 367 BGB zuerst mit den Verzugszinsen und dann mit der Hauptschuld verrechnet.</a:t>
          </a:r>
        </a:p>
        <a:p>
          <a:endParaRPr lang="de-DE"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e-DE">
              <a:effectLst/>
            </a:rPr>
            <a:t>Der Rechner ermittelt die Verzugszinsen nach der taggenauen Zinsmethode act/act, wobei das Jahr mit 365 Tagen bzw. bei Schaltjahren mit 366 Tagen angesetzt wird.</a:t>
          </a:r>
        </a:p>
        <a:p>
          <a:endParaRPr lang="de-DE" sz="1100">
            <a:solidFill>
              <a:schemeClr val="tx1"/>
            </a:solidFill>
            <a:effectLst/>
            <a:latin typeface="+mn-lt"/>
            <a:ea typeface="+mn-ea"/>
            <a:cs typeface="+mn-cs"/>
          </a:endParaRPr>
        </a:p>
        <a:p>
          <a:endParaRPr lang="de-DE" sz="1100">
            <a:solidFill>
              <a:schemeClr val="tx1"/>
            </a:solidFill>
            <a:effectLst/>
            <a:latin typeface="+mn-lt"/>
            <a:ea typeface="+mn-ea"/>
            <a:cs typeface="+mn-cs"/>
          </a:endParaRPr>
        </a:p>
        <a:p>
          <a:r>
            <a:rPr lang="de-DE" sz="1100" b="1">
              <a:solidFill>
                <a:schemeClr val="tx1"/>
              </a:solidFill>
              <a:effectLst/>
              <a:latin typeface="+mn-lt"/>
              <a:ea typeface="+mn-ea"/>
              <a:cs typeface="+mn-cs"/>
            </a:rPr>
            <a:t>§ 288 BGB</a:t>
          </a:r>
          <a:endParaRPr lang="de-DE" sz="1100">
            <a:solidFill>
              <a:schemeClr val="tx1"/>
            </a:solidFill>
            <a:effectLst/>
            <a:latin typeface="+mn-lt"/>
            <a:ea typeface="+mn-ea"/>
            <a:cs typeface="+mn-cs"/>
          </a:endParaRPr>
        </a:p>
        <a:p>
          <a:r>
            <a:rPr lang="de-DE" sz="1100" b="1">
              <a:solidFill>
                <a:schemeClr val="tx1"/>
              </a:solidFill>
              <a:effectLst/>
              <a:latin typeface="+mn-lt"/>
              <a:ea typeface="+mn-ea"/>
              <a:cs typeface="+mn-cs"/>
            </a:rPr>
            <a:t>Verzugszinsen.</a:t>
          </a:r>
          <a:endParaRPr lang="de-DE" sz="1100">
            <a:solidFill>
              <a:schemeClr val="tx1"/>
            </a:solidFill>
            <a:effectLst/>
            <a:latin typeface="+mn-lt"/>
            <a:ea typeface="+mn-ea"/>
            <a:cs typeface="+mn-cs"/>
          </a:endParaRPr>
        </a:p>
        <a:p>
          <a:pPr>
            <a:lnSpc>
              <a:spcPts val="1200"/>
            </a:lnSpc>
          </a:pPr>
          <a:r>
            <a:rPr lang="de-DE" sz="1100">
              <a:solidFill>
                <a:schemeClr val="tx1"/>
              </a:solidFill>
              <a:effectLst/>
              <a:latin typeface="+mn-lt"/>
              <a:ea typeface="+mn-ea"/>
              <a:cs typeface="+mn-cs"/>
            </a:rPr>
            <a:t>(1) Eine Geldschuld ist während des Verzugs zu verzinsen. Der Verzugszinssatz beträgt für das Jahr fünf Prozentpunkte über dem Basiszinssatz.</a:t>
          </a:r>
        </a:p>
        <a:p>
          <a:pPr>
            <a:lnSpc>
              <a:spcPts val="1200"/>
            </a:lnSpc>
          </a:pPr>
          <a:r>
            <a:rPr lang="de-DE" sz="1100">
              <a:solidFill>
                <a:schemeClr val="tx1"/>
              </a:solidFill>
              <a:effectLst/>
              <a:latin typeface="+mn-lt"/>
              <a:ea typeface="+mn-ea"/>
              <a:cs typeface="+mn-cs"/>
            </a:rPr>
            <a:t>(2) Bei Rechtsgeschäften, an denen ein Verbraucher nicht beteiligt ist, beträgt der Zinssatz für Entgeltforderungen </a:t>
          </a:r>
          <a:r>
            <a:rPr lang="de-DE" sz="1100" strike="sngStrike" baseline="0">
              <a:solidFill>
                <a:srgbClr val="FF0000"/>
              </a:solidFill>
              <a:effectLst/>
              <a:latin typeface="+mn-lt"/>
              <a:ea typeface="+mn-ea"/>
              <a:cs typeface="+mn-cs"/>
            </a:rPr>
            <a:t>acht</a:t>
          </a:r>
          <a:r>
            <a:rPr lang="de-DE" sz="1100">
              <a:solidFill>
                <a:srgbClr val="FF0000"/>
              </a:solidFill>
              <a:effectLst/>
              <a:latin typeface="+mn-lt"/>
              <a:ea typeface="+mn-ea"/>
              <a:cs typeface="+mn-cs"/>
            </a:rPr>
            <a:t> neun  (seit dem 29.07.14) </a:t>
          </a:r>
          <a:r>
            <a:rPr lang="de-DE" sz="1100">
              <a:solidFill>
                <a:schemeClr val="tx1"/>
              </a:solidFill>
              <a:effectLst/>
              <a:latin typeface="+mn-lt"/>
              <a:ea typeface="+mn-ea"/>
              <a:cs typeface="+mn-cs"/>
            </a:rPr>
            <a:t>Prozentpunkte über dem Basiszinssatz.</a:t>
          </a:r>
        </a:p>
        <a:p>
          <a:r>
            <a:rPr lang="de-DE" sz="1100">
              <a:solidFill>
                <a:schemeClr val="tx1"/>
              </a:solidFill>
              <a:effectLst/>
              <a:latin typeface="+mn-lt"/>
              <a:ea typeface="+mn-ea"/>
              <a:cs typeface="+mn-cs"/>
            </a:rPr>
            <a:t>(3) Der Gläubiger kann aus einem anderen Rechtsgrund höhere Zinsen verlangen.</a:t>
          </a:r>
        </a:p>
        <a:p>
          <a:pPr>
            <a:lnSpc>
              <a:spcPts val="1200"/>
            </a:lnSpc>
          </a:pPr>
          <a:r>
            <a:rPr lang="de-DE" sz="1100">
              <a:solidFill>
                <a:schemeClr val="tx1"/>
              </a:solidFill>
              <a:effectLst/>
              <a:latin typeface="+mn-lt"/>
              <a:ea typeface="+mn-ea"/>
              <a:cs typeface="+mn-cs"/>
            </a:rPr>
            <a:t>(4) Die Geltendmachung eines weiteren Schadens ist nicht ausgeschlossen.</a:t>
          </a:r>
        </a:p>
        <a:p>
          <a:pPr>
            <a:lnSpc>
              <a:spcPts val="1200"/>
            </a:lnSpc>
          </a:pPr>
          <a:r>
            <a:rPr lang="de-DE"/>
            <a:t>(5) Der Gläubiger einer Entgeltforderung hat bei Verzug des Schuldners, wenn dieser kein Verbraucher ist, außerdem einen Anspruch auf Zahlung einer Pauschale in Höhe von 40 Euro. Dies gilt auch, wenn es sich bei der Entgeltforderung um eine Abschlagszahlung oder sonstige Ratenzahlung handelt. Die Pauschale nach Satz 1 ist auf einen geschuldeten Schadensersatz anzurechnen, soweit der Schaden in Kosten der Rechtsverfolgung begründet ist.</a:t>
          </a:r>
        </a:p>
        <a:p>
          <a:pPr>
            <a:lnSpc>
              <a:spcPts val="1200"/>
            </a:lnSpc>
          </a:pPr>
          <a:r>
            <a:rPr lang="de-DE" sz="1100">
              <a:solidFill>
                <a:schemeClr val="tx1"/>
              </a:solidFill>
              <a:effectLst/>
              <a:latin typeface="+mn-lt"/>
              <a:ea typeface="+mn-ea"/>
              <a:cs typeface="+mn-cs"/>
            </a:rPr>
            <a:t>(6) </a:t>
          </a:r>
          <a:r>
            <a:rPr lang="de-DE"/>
            <a:t>Eine im Voraus getroffene Vereinbarung, die den Anspruch des Gläubigers einer Entgeltforderung auf Verzugszinsen ausschließt, ist unwirksam. Gleiches gilt für eine Vereinbarung, die diesen Anspruch beschränkt oder den Anspruch des Gläubigers einer Entgeltforderung auf die Pauschale nach Absatz 5 oder auf Ersatz des Schadens, der in Kosten der Rechtsverfolgung begründet ist, ausschließt oder beschränkt, wenn sie im Hinblick auf die Belange des Gläubigers grob unbillig ist. Eine Vereinbarung über den Ausschluss der Pauschale nach Absatz 5 oder des Ersatzes des Schadens, der in Kosten der Rechtsverfolgung begründet ist, ist im Zweifel als grob unbillig anzusehen. Die Sätze 1 bis 3 sind nicht anzuwenden, wenn sich der Anspruch gegen einen Verbraucher richtet.</a:t>
          </a:r>
          <a:endParaRPr lang="de-DE" sz="1100">
            <a:solidFill>
              <a:schemeClr val="tx1"/>
            </a:solidFill>
            <a:effectLst/>
            <a:latin typeface="+mn-lt"/>
            <a:ea typeface="+mn-ea"/>
            <a:cs typeface="+mn-cs"/>
          </a:endParaRPr>
        </a:p>
        <a:p>
          <a:pPr>
            <a:lnSpc>
              <a:spcPts val="1200"/>
            </a:lnSpc>
          </a:pPr>
          <a:r>
            <a:rPr lang="de-DE" sz="1100">
              <a:solidFill>
                <a:schemeClr val="tx1"/>
              </a:solidFill>
              <a:effectLst/>
              <a:latin typeface="+mn-lt"/>
              <a:ea typeface="+mn-ea"/>
              <a:cs typeface="+mn-cs"/>
            </a:rPr>
            <a:t> </a:t>
          </a:r>
        </a:p>
        <a:p>
          <a:r>
            <a:rPr lang="de-DE" sz="1100" b="1">
              <a:solidFill>
                <a:schemeClr val="tx1"/>
              </a:solidFill>
              <a:effectLst/>
              <a:latin typeface="+mn-lt"/>
              <a:ea typeface="+mn-ea"/>
              <a:cs typeface="+mn-cs"/>
            </a:rPr>
            <a:t>§ 247 BGB</a:t>
          </a:r>
          <a:br>
            <a:rPr lang="de-DE" sz="1100" b="1">
              <a:solidFill>
                <a:schemeClr val="tx1"/>
              </a:solidFill>
              <a:effectLst/>
              <a:latin typeface="+mn-lt"/>
              <a:ea typeface="+mn-ea"/>
              <a:cs typeface="+mn-cs"/>
            </a:rPr>
          </a:br>
          <a:r>
            <a:rPr lang="de-DE" sz="1100" b="1">
              <a:solidFill>
                <a:schemeClr val="tx1"/>
              </a:solidFill>
              <a:effectLst/>
              <a:latin typeface="+mn-lt"/>
              <a:ea typeface="+mn-ea"/>
              <a:cs typeface="+mn-cs"/>
            </a:rPr>
            <a:t>Basiszinssatz</a:t>
          </a:r>
        </a:p>
        <a:p>
          <a:pPr>
            <a:lnSpc>
              <a:spcPts val="1200"/>
            </a:lnSpc>
          </a:pPr>
          <a:r>
            <a:rPr lang="de-DE" sz="1100">
              <a:solidFill>
                <a:schemeClr val="tx1"/>
              </a:solidFill>
              <a:effectLst/>
              <a:latin typeface="+mn-lt"/>
              <a:ea typeface="+mn-ea"/>
              <a:cs typeface="+mn-cs"/>
            </a:rPr>
            <a:t>(1) </a:t>
          </a:r>
          <a:r>
            <a:rPr lang="de-DE" sz="1100" u="none">
              <a:solidFill>
                <a:schemeClr val="tx1"/>
              </a:solidFill>
              <a:effectLst/>
              <a:latin typeface="+mn-lt"/>
              <a:ea typeface="+mn-ea"/>
              <a:cs typeface="+mn-cs"/>
            </a:rPr>
            <a:t>Der Basiszinssatz beträgt </a:t>
          </a:r>
          <a:r>
            <a:rPr lang="de-DE" sz="1100">
              <a:solidFill>
                <a:schemeClr val="tx1"/>
              </a:solidFill>
              <a:effectLst/>
              <a:latin typeface="+mn-lt"/>
              <a:ea typeface="+mn-ea"/>
              <a:cs typeface="+mn-cs"/>
            </a:rPr>
            <a:t>3,62 Prozent. Er verändert sich zum 1. Januar und 1. Juli eines jeden Jahres um die Prozentpunkte, um welche die Bezugsgröße seit der letzten Veränderung des Basiszinssatzes gestiegen oder gefallen ist. Bezugsgröße ist der Zinssatz für die jüngste Hauptrefinanzierungsoperation der Europäischen Zentralbank vor dem ersten Kalendertag des betreffenden Halbjahrs.</a:t>
          </a:r>
        </a:p>
        <a:p>
          <a:pPr>
            <a:lnSpc>
              <a:spcPts val="1200"/>
            </a:lnSpc>
          </a:pPr>
          <a:r>
            <a:rPr lang="de-DE" sz="1100">
              <a:solidFill>
                <a:schemeClr val="tx1"/>
              </a:solidFill>
              <a:effectLst/>
              <a:latin typeface="+mn-lt"/>
              <a:ea typeface="+mn-ea"/>
              <a:cs typeface="+mn-cs"/>
            </a:rPr>
            <a:t>(2) Die Deutsche Bundesbank gibt den geltenden Basiszinssatz unverzüglich nach den in Absatz 1 Satz 2 genannten Zeitpunkten im Bundesanzeiger bekannt.</a:t>
          </a:r>
        </a:p>
        <a:p>
          <a:endParaRPr lang="de-DE" sz="1100">
            <a:solidFill>
              <a:schemeClr val="tx1"/>
            </a:solidFill>
            <a:effectLst/>
            <a:latin typeface="+mn-lt"/>
            <a:ea typeface="+mn-ea"/>
            <a:cs typeface="+mn-cs"/>
          </a:endParaRPr>
        </a:p>
        <a:p>
          <a:pPr>
            <a:lnSpc>
              <a:spcPts val="1200"/>
            </a:lnSpc>
          </a:pPr>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200024</xdr:colOff>
      <xdr:row>1</xdr:row>
      <xdr:rowOff>61486</xdr:rowOff>
    </xdr:from>
    <xdr:to>
      <xdr:col>11</xdr:col>
      <xdr:colOff>733424</xdr:colOff>
      <xdr:row>3</xdr:row>
      <xdr:rowOff>114300</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49" y="21388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28575</xdr:colOff>
      <xdr:row>10</xdr:row>
      <xdr:rowOff>19051</xdr:rowOff>
    </xdr:from>
    <xdr:to>
      <xdr:col>17</xdr:col>
      <xdr:colOff>723900</xdr:colOff>
      <xdr:row>65</xdr:row>
      <xdr:rowOff>47626</xdr:rowOff>
    </xdr:to>
    <xdr:sp macro="" textlink="">
      <xdr:nvSpPr>
        <xdr:cNvPr id="5" name="Textfeld 4">
          <a:hlinkClick xmlns:r="http://schemas.openxmlformats.org/officeDocument/2006/relationships" r:id="rId3"/>
        </xdr:cNvPr>
        <xdr:cNvSpPr txBox="1">
          <a:spLocks noChangeAspect="1"/>
        </xdr:cNvSpPr>
      </xdr:nvSpPr>
      <xdr:spPr>
        <a:xfrm>
          <a:off x="8877300" y="1847851"/>
          <a:ext cx="3743325" cy="5048250"/>
        </a:xfrm>
        <a:prstGeom prst="rect">
          <a:avLst/>
        </a:prstGeom>
        <a:solidFill>
          <a:schemeClr val="accent6">
            <a:lumMod val="60000"/>
            <a:lumOff val="40000"/>
          </a:schemeClr>
        </a:solidFill>
        <a:ln w="12700" cmpd="sng">
          <a:solidFill>
            <a:schemeClr val="tx1"/>
          </a:solidFill>
        </a:ln>
        <a:effectLst>
          <a:innerShdw blurRad="63500" dist="50800" dir="27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t>Diese</a:t>
          </a:r>
          <a:r>
            <a:rPr lang="de-DE" sz="1100" baseline="0"/>
            <a:t> Berechnung der Verzugszinsen kann im Rahmen des täglichen Mahnwesens und auch zur Anmeldung von Forderungen zur Insolvenztabelle Anwendung finden.</a:t>
          </a:r>
        </a:p>
        <a:p>
          <a:endParaRPr lang="de-DE" sz="500" baseline="0"/>
        </a:p>
        <a:p>
          <a:r>
            <a:rPr lang="de-DE" sz="1100" baseline="0"/>
            <a:t>Künftige Basiszinssätze können unterhalb der bestehenden Liste ergänzt werden. Sie finden automatisch Berücksichtigung in der Berechnung.</a:t>
          </a:r>
        </a:p>
        <a:p>
          <a:endParaRPr lang="de-DE" sz="500" baseline="0"/>
        </a:p>
        <a:p>
          <a:r>
            <a:rPr lang="de-DE" sz="1100"/>
            <a:t>Die Struktur und die Daten in dieser Datei unterliegen dem Urheberschutz. Sie können für den eigenen Gebrauch abgeändert und erweitert werden. Ein entgelticher Vertrieb</a:t>
          </a:r>
          <a:r>
            <a:rPr lang="de-DE" sz="1100" baseline="0"/>
            <a:t> ist ausgeschlossen. </a:t>
          </a:r>
          <a:r>
            <a:rPr lang="de-DE"/>
            <a:t>Die Datei enthält in der kostenlosen Version einen Blattschutz, welchen zu entfernen nicht legal ist.</a:t>
          </a:r>
          <a:endParaRPr lang="de-DE" sz="1100" baseline="0"/>
        </a:p>
        <a:p>
          <a:endParaRPr lang="de-DE" sz="500" baseline="0"/>
        </a:p>
        <a:p>
          <a:r>
            <a:rPr lang="de-DE" sz="1100" baseline="0"/>
            <a:t>Die Datei wird weiter ergänzt und in neuen Versionen veröffentlicht. Für die Richtigkeit wird keine Gewährleistung übernommen.</a:t>
          </a:r>
        </a:p>
        <a:p>
          <a:endParaRPr lang="de-DE" sz="500" baseline="0"/>
        </a:p>
        <a:p>
          <a:r>
            <a:rPr lang="de-DE" sz="1100" baseline="0"/>
            <a:t>Eine </a:t>
          </a:r>
          <a:r>
            <a:rPr lang="de-DE" sz="1100" b="1" baseline="0"/>
            <a:t>Premium-Version</a:t>
          </a:r>
          <a:r>
            <a:rPr lang="de-DE" sz="1100" baseline="0"/>
            <a:t> der Datei ohne Blattschutz können Sie für nur </a:t>
          </a:r>
          <a:r>
            <a:rPr lang="de-DE" sz="1100" b="1" baseline="0"/>
            <a:t>EUR 4,99 inkl. MwSt</a:t>
          </a:r>
          <a:r>
            <a:rPr lang="de-DE" sz="1100" baseline="0"/>
            <a:t>. erwerben. Senden Sie hierzu eine E-Mail an </a:t>
          </a:r>
          <a:r>
            <a:rPr lang="de-DE" sz="1100" u="sng" baseline="0">
              <a:solidFill>
                <a:srgbClr val="0000FF"/>
              </a:solidFill>
            </a:rPr>
            <a:t>service@controllerspielwiese.de</a:t>
          </a:r>
          <a:r>
            <a:rPr lang="de-DE" sz="1100" baseline="0"/>
            <a:t> mit Ihrer </a:t>
          </a:r>
          <a:r>
            <a:rPr lang="de-DE" sz="1100" b="1" baseline="0"/>
            <a:t>Rechnungsadresse</a:t>
          </a:r>
          <a:r>
            <a:rPr lang="de-DE" sz="1100" baseline="0"/>
            <a:t> und dem Betreff "Verzugszinsrechner mit Rechnungsformular für EUR 4,99 kaufen". Wir senden Ihnen die Premium-Version zusammen mit Ihrer Rechnung inkl. MwSt. umgehend während unserer Bürozeiten per E-Mail zu.</a:t>
          </a:r>
        </a:p>
        <a:p>
          <a:endParaRPr lang="de-DE" sz="500" baseline="0"/>
        </a:p>
        <a:p>
          <a:r>
            <a:rPr lang="de-DE" sz="1100" baseline="0"/>
            <a:t>Wenn Ihnen gefällt, was wir hier gemacht haben, können Sie unsere Arbeit gerne auch mit einem Kaffee unterstützen:</a:t>
          </a:r>
        </a:p>
        <a:p>
          <a:endParaRPr lang="de-DE" sz="1100" baseline="0"/>
        </a:p>
        <a:p>
          <a:r>
            <a:rPr lang="de-DE" sz="1100" baseline="0"/>
            <a:t>Ihr Service-Team der</a:t>
          </a:r>
        </a:p>
        <a:p>
          <a:r>
            <a:rPr lang="de-DE" sz="1100" baseline="0"/>
            <a:t>ControllerSpielwiese</a:t>
          </a:r>
        </a:p>
      </xdr:txBody>
    </xdr:sp>
    <xdr:clientData fPrintsWithSheet="0"/>
  </xdr:twoCellAnchor>
  <xdr:twoCellAnchor editAs="oneCell">
    <xdr:from>
      <xdr:col>15</xdr:col>
      <xdr:colOff>171450</xdr:colOff>
      <xdr:row>62</xdr:row>
      <xdr:rowOff>0</xdr:rowOff>
    </xdr:from>
    <xdr:to>
      <xdr:col>17</xdr:col>
      <xdr:colOff>47625</xdr:colOff>
      <xdr:row>64</xdr:row>
      <xdr:rowOff>26194</xdr:rowOff>
    </xdr:to>
    <xdr:pic>
      <xdr:nvPicPr>
        <xdr:cNvPr id="7" name="Grafik 6"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0544175" y="6362700"/>
          <a:ext cx="1400175" cy="3500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775607</xdr:colOff>
      <xdr:row>0</xdr:row>
      <xdr:rowOff>152399</xdr:rowOff>
    </xdr:from>
    <xdr:to>
      <xdr:col>8</xdr:col>
      <xdr:colOff>891159</xdr:colOff>
      <xdr:row>3</xdr:row>
      <xdr:rowOff>19050</xdr:rowOff>
    </xdr:to>
    <xdr:pic>
      <xdr:nvPicPr>
        <xdr:cNvPr id="2" name="Grafik 2" descr="cs_logo_pkt_text.jp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4414157" y="152399"/>
          <a:ext cx="2811127" cy="5715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inhalte/controllinglexikon/controllinglexikon.ph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ontrollerspielwiese.de/inhalte/controllinglexikon/controllinglexikon.php" TargetMode="External"/><Relationship Id="rId7" Type="http://schemas.openxmlformats.org/officeDocument/2006/relationships/comments" Target="../comments1.xml"/><Relationship Id="rId2" Type="http://schemas.openxmlformats.org/officeDocument/2006/relationships/hyperlink" Target="https://www.controllerspielwiese.de/inhalte/themenspeicher/th-verzugszinsen-richtig-rechtssicher-berechnen.php" TargetMode="External"/><Relationship Id="rId1" Type="http://schemas.openxmlformats.org/officeDocument/2006/relationships/hyperlink" Target="https://www.controllerspielwiese.de/inhalte/controllinglexikon/controllinglexikon.php"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ontrollerspielwiese.de/" TargetMode="External"/><Relationship Id="rId2" Type="http://schemas.openxmlformats.org/officeDocument/2006/relationships/hyperlink" Target="https://www.controllerspielwiese.de/" TargetMode="External"/><Relationship Id="rId1" Type="http://schemas.openxmlformats.org/officeDocument/2006/relationships/hyperlink" Target="mailto:info@controllerspielwiese.de"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60"/>
  <sheetViews>
    <sheetView workbookViewId="0"/>
  </sheetViews>
  <sheetFormatPr baseColWidth="10" defaultRowHeight="12.75" x14ac:dyDescent="0.2"/>
  <cols>
    <col min="1" max="1" width="10.42578125" style="32" customWidth="1"/>
    <col min="2" max="256" width="11.42578125" style="32"/>
    <col min="257" max="257" width="10.42578125" style="32" customWidth="1"/>
    <col min="258" max="512" width="11.42578125" style="32"/>
    <col min="513" max="513" width="10.42578125" style="32" customWidth="1"/>
    <col min="514" max="768" width="11.42578125" style="32"/>
    <col min="769" max="769" width="10.42578125" style="32" customWidth="1"/>
    <col min="770" max="1024" width="11.42578125" style="32"/>
    <col min="1025" max="1025" width="10.42578125" style="32" customWidth="1"/>
    <col min="1026" max="1280" width="11.42578125" style="32"/>
    <col min="1281" max="1281" width="10.42578125" style="32" customWidth="1"/>
    <col min="1282" max="1536" width="11.42578125" style="32"/>
    <col min="1537" max="1537" width="10.42578125" style="32" customWidth="1"/>
    <col min="1538" max="1792" width="11.42578125" style="32"/>
    <col min="1793" max="1793" width="10.42578125" style="32" customWidth="1"/>
    <col min="1794" max="2048" width="11.42578125" style="32"/>
    <col min="2049" max="2049" width="10.42578125" style="32" customWidth="1"/>
    <col min="2050" max="2304" width="11.42578125" style="32"/>
    <col min="2305" max="2305" width="10.42578125" style="32" customWidth="1"/>
    <col min="2306" max="2560" width="11.42578125" style="32"/>
    <col min="2561" max="2561" width="10.42578125" style="32" customWidth="1"/>
    <col min="2562" max="2816" width="11.42578125" style="32"/>
    <col min="2817" max="2817" width="10.42578125" style="32" customWidth="1"/>
    <col min="2818" max="3072" width="11.42578125" style="32"/>
    <col min="3073" max="3073" width="10.42578125" style="32" customWidth="1"/>
    <col min="3074" max="3328" width="11.42578125" style="32"/>
    <col min="3329" max="3329" width="10.42578125" style="32" customWidth="1"/>
    <col min="3330" max="3584" width="11.42578125" style="32"/>
    <col min="3585" max="3585" width="10.42578125" style="32" customWidth="1"/>
    <col min="3586" max="3840" width="11.42578125" style="32"/>
    <col min="3841" max="3841" width="10.42578125" style="32" customWidth="1"/>
    <col min="3842" max="4096" width="11.42578125" style="32"/>
    <col min="4097" max="4097" width="10.42578125" style="32" customWidth="1"/>
    <col min="4098" max="4352" width="11.42578125" style="32"/>
    <col min="4353" max="4353" width="10.42578125" style="32" customWidth="1"/>
    <col min="4354" max="4608" width="11.42578125" style="32"/>
    <col min="4609" max="4609" width="10.42578125" style="32" customWidth="1"/>
    <col min="4610" max="4864" width="11.42578125" style="32"/>
    <col min="4865" max="4865" width="10.42578125" style="32" customWidth="1"/>
    <col min="4866" max="5120" width="11.42578125" style="32"/>
    <col min="5121" max="5121" width="10.42578125" style="32" customWidth="1"/>
    <col min="5122" max="5376" width="11.42578125" style="32"/>
    <col min="5377" max="5377" width="10.42578125" style="32" customWidth="1"/>
    <col min="5378" max="5632" width="11.42578125" style="32"/>
    <col min="5633" max="5633" width="10.42578125" style="32" customWidth="1"/>
    <col min="5634" max="5888" width="11.42578125" style="32"/>
    <col min="5889" max="5889" width="10.42578125" style="32" customWidth="1"/>
    <col min="5890" max="6144" width="11.42578125" style="32"/>
    <col min="6145" max="6145" width="10.42578125" style="32" customWidth="1"/>
    <col min="6146" max="6400" width="11.42578125" style="32"/>
    <col min="6401" max="6401" width="10.42578125" style="32" customWidth="1"/>
    <col min="6402" max="6656" width="11.42578125" style="32"/>
    <col min="6657" max="6657" width="10.42578125" style="32" customWidth="1"/>
    <col min="6658" max="6912" width="11.42578125" style="32"/>
    <col min="6913" max="6913" width="10.42578125" style="32" customWidth="1"/>
    <col min="6914" max="7168" width="11.42578125" style="32"/>
    <col min="7169" max="7169" width="10.42578125" style="32" customWidth="1"/>
    <col min="7170" max="7424" width="11.42578125" style="32"/>
    <col min="7425" max="7425" width="10.42578125" style="32" customWidth="1"/>
    <col min="7426" max="7680" width="11.42578125" style="32"/>
    <col min="7681" max="7681" width="10.42578125" style="32" customWidth="1"/>
    <col min="7682" max="7936" width="11.42578125" style="32"/>
    <col min="7937" max="7937" width="10.42578125" style="32" customWidth="1"/>
    <col min="7938" max="8192" width="11.42578125" style="32"/>
    <col min="8193" max="8193" width="10.42578125" style="32" customWidth="1"/>
    <col min="8194" max="8448" width="11.42578125" style="32"/>
    <col min="8449" max="8449" width="10.42578125" style="32" customWidth="1"/>
    <col min="8450" max="8704" width="11.42578125" style="32"/>
    <col min="8705" max="8705" width="10.42578125" style="32" customWidth="1"/>
    <col min="8706" max="8960" width="11.42578125" style="32"/>
    <col min="8961" max="8961" width="10.42578125" style="32" customWidth="1"/>
    <col min="8962" max="9216" width="11.42578125" style="32"/>
    <col min="9217" max="9217" width="10.42578125" style="32" customWidth="1"/>
    <col min="9218" max="9472" width="11.42578125" style="32"/>
    <col min="9473" max="9473" width="10.42578125" style="32" customWidth="1"/>
    <col min="9474" max="9728" width="11.42578125" style="32"/>
    <col min="9729" max="9729" width="10.42578125" style="32" customWidth="1"/>
    <col min="9730" max="9984" width="11.42578125" style="32"/>
    <col min="9985" max="9985" width="10.42578125" style="32" customWidth="1"/>
    <col min="9986" max="10240" width="11.42578125" style="32"/>
    <col min="10241" max="10241" width="10.42578125" style="32" customWidth="1"/>
    <col min="10242" max="10496" width="11.42578125" style="32"/>
    <col min="10497" max="10497" width="10.42578125" style="32" customWidth="1"/>
    <col min="10498" max="10752" width="11.42578125" style="32"/>
    <col min="10753" max="10753" width="10.42578125" style="32" customWidth="1"/>
    <col min="10754" max="11008" width="11.42578125" style="32"/>
    <col min="11009" max="11009" width="10.42578125" style="32" customWidth="1"/>
    <col min="11010" max="11264" width="11.42578125" style="32"/>
    <col min="11265" max="11265" width="10.42578125" style="32" customWidth="1"/>
    <col min="11266" max="11520" width="11.42578125" style="32"/>
    <col min="11521" max="11521" width="10.42578125" style="32" customWidth="1"/>
    <col min="11522" max="11776" width="11.42578125" style="32"/>
    <col min="11777" max="11777" width="10.42578125" style="32" customWidth="1"/>
    <col min="11778" max="12032" width="11.42578125" style="32"/>
    <col min="12033" max="12033" width="10.42578125" style="32" customWidth="1"/>
    <col min="12034" max="12288" width="11.42578125" style="32"/>
    <col min="12289" max="12289" width="10.42578125" style="32" customWidth="1"/>
    <col min="12290" max="12544" width="11.42578125" style="32"/>
    <col min="12545" max="12545" width="10.42578125" style="32" customWidth="1"/>
    <col min="12546" max="12800" width="11.42578125" style="32"/>
    <col min="12801" max="12801" width="10.42578125" style="32" customWidth="1"/>
    <col min="12802" max="13056" width="11.42578125" style="32"/>
    <col min="13057" max="13057" width="10.42578125" style="32" customWidth="1"/>
    <col min="13058" max="13312" width="11.42578125" style="32"/>
    <col min="13313" max="13313" width="10.42578125" style="32" customWidth="1"/>
    <col min="13314" max="13568" width="11.42578125" style="32"/>
    <col min="13569" max="13569" width="10.42578125" style="32" customWidth="1"/>
    <col min="13570" max="13824" width="11.42578125" style="32"/>
    <col min="13825" max="13825" width="10.42578125" style="32" customWidth="1"/>
    <col min="13826" max="14080" width="11.42578125" style="32"/>
    <col min="14081" max="14081" width="10.42578125" style="32" customWidth="1"/>
    <col min="14082" max="14336" width="11.42578125" style="32"/>
    <col min="14337" max="14337" width="10.42578125" style="32" customWidth="1"/>
    <col min="14338" max="14592" width="11.42578125" style="32"/>
    <col min="14593" max="14593" width="10.42578125" style="32" customWidth="1"/>
    <col min="14594" max="14848" width="11.42578125" style="32"/>
    <col min="14849" max="14849" width="10.42578125" style="32" customWidth="1"/>
    <col min="14850" max="15104" width="11.42578125" style="32"/>
    <col min="15105" max="15105" width="10.42578125" style="32" customWidth="1"/>
    <col min="15106" max="15360" width="11.42578125" style="32"/>
    <col min="15361" max="15361" width="10.42578125" style="32" customWidth="1"/>
    <col min="15362" max="15616" width="11.42578125" style="32"/>
    <col min="15617" max="15617" width="10.42578125" style="32" customWidth="1"/>
    <col min="15618" max="15872" width="11.42578125" style="32"/>
    <col min="15873" max="15873" width="10.42578125" style="32" customWidth="1"/>
    <col min="15874" max="16128" width="11.42578125" style="32"/>
    <col min="16129" max="16129" width="10.42578125" style="32" customWidth="1"/>
    <col min="16130" max="16384" width="11.42578125" style="32"/>
  </cols>
  <sheetData>
    <row r="2" spans="1:3" x14ac:dyDescent="0.2">
      <c r="A2" s="114" t="s">
        <v>65</v>
      </c>
      <c r="B2" s="114"/>
      <c r="C2" s="114"/>
    </row>
    <row r="3" spans="1:3" x14ac:dyDescent="0.2">
      <c r="A3" s="115" t="s">
        <v>66</v>
      </c>
      <c r="B3" s="115"/>
      <c r="C3" s="115"/>
    </row>
    <row r="5" spans="1:3" x14ac:dyDescent="0.2">
      <c r="A5" s="31">
        <v>36161</v>
      </c>
      <c r="B5" s="31">
        <v>36280</v>
      </c>
      <c r="C5" s="47">
        <v>2.5000000000000001E-2</v>
      </c>
    </row>
    <row r="6" spans="1:3" x14ac:dyDescent="0.2">
      <c r="A6" s="31">
        <v>36281</v>
      </c>
      <c r="B6" s="31">
        <v>36525</v>
      </c>
      <c r="C6" s="47">
        <v>1.95E-2</v>
      </c>
    </row>
    <row r="7" spans="1:3" x14ac:dyDescent="0.2">
      <c r="A7" s="31">
        <v>36647</v>
      </c>
      <c r="B7" s="31">
        <v>36769</v>
      </c>
      <c r="C7" s="47">
        <v>3.4200000000000001E-2</v>
      </c>
    </row>
    <row r="8" spans="1:3" x14ac:dyDescent="0.2">
      <c r="A8" s="31">
        <v>36770</v>
      </c>
      <c r="B8" s="31">
        <v>37134</v>
      </c>
      <c r="C8" s="47">
        <v>4.2599999999999999E-2</v>
      </c>
    </row>
    <row r="9" spans="1:3" x14ac:dyDescent="0.2">
      <c r="A9" s="31">
        <v>37135</v>
      </c>
      <c r="B9" s="31">
        <v>37256</v>
      </c>
      <c r="C9" s="47">
        <v>3.6200000000000003E-2</v>
      </c>
    </row>
    <row r="10" spans="1:3" x14ac:dyDescent="0.2">
      <c r="A10" s="31">
        <v>37257</v>
      </c>
      <c r="B10" s="31">
        <v>37437</v>
      </c>
      <c r="C10" s="47">
        <v>2.5700000000000001E-2</v>
      </c>
    </row>
    <row r="11" spans="1:3" x14ac:dyDescent="0.2">
      <c r="A11" s="31">
        <v>37438</v>
      </c>
      <c r="B11" s="31">
        <v>37621</v>
      </c>
      <c r="C11" s="47">
        <v>2.47E-2</v>
      </c>
    </row>
    <row r="12" spans="1:3" x14ac:dyDescent="0.2">
      <c r="A12" s="31">
        <v>37622</v>
      </c>
      <c r="B12" s="31">
        <v>37802</v>
      </c>
      <c r="C12" s="47">
        <v>1.9699999999999999E-2</v>
      </c>
    </row>
    <row r="13" spans="1:3" x14ac:dyDescent="0.2">
      <c r="A13" s="31">
        <v>37803</v>
      </c>
      <c r="B13" s="31">
        <v>37986</v>
      </c>
      <c r="C13" s="47">
        <v>1.2200000000000001E-2</v>
      </c>
    </row>
    <row r="14" spans="1:3" x14ac:dyDescent="0.2">
      <c r="A14" s="31">
        <v>37987</v>
      </c>
      <c r="B14" s="31">
        <v>38168</v>
      </c>
      <c r="C14" s="47">
        <v>1.14E-2</v>
      </c>
    </row>
    <row r="15" spans="1:3" x14ac:dyDescent="0.2">
      <c r="A15" s="31">
        <v>38169</v>
      </c>
      <c r="B15" s="31">
        <v>38352</v>
      </c>
      <c r="C15" s="47">
        <v>1.1299999999999999E-2</v>
      </c>
    </row>
    <row r="16" spans="1:3" x14ac:dyDescent="0.2">
      <c r="A16" s="31">
        <v>38353</v>
      </c>
      <c r="B16" s="31">
        <v>38533</v>
      </c>
      <c r="C16" s="47">
        <v>1.21E-2</v>
      </c>
    </row>
    <row r="17" spans="1:3" x14ac:dyDescent="0.2">
      <c r="A17" s="31">
        <v>38534</v>
      </c>
      <c r="B17" s="31">
        <v>38717</v>
      </c>
      <c r="C17" s="47">
        <v>1.17E-2</v>
      </c>
    </row>
    <row r="18" spans="1:3" x14ac:dyDescent="0.2">
      <c r="A18" s="31">
        <v>38718</v>
      </c>
      <c r="B18" s="31">
        <v>38898</v>
      </c>
      <c r="C18" s="47">
        <v>1.37E-2</v>
      </c>
    </row>
    <row r="19" spans="1:3" x14ac:dyDescent="0.2">
      <c r="A19" s="31">
        <v>38899</v>
      </c>
      <c r="B19" s="31">
        <v>39082</v>
      </c>
      <c r="C19" s="47">
        <v>1.95E-2</v>
      </c>
    </row>
    <row r="20" spans="1:3" x14ac:dyDescent="0.2">
      <c r="A20" s="31">
        <v>39083</v>
      </c>
      <c r="B20" s="31">
        <v>39263</v>
      </c>
      <c r="C20" s="47">
        <v>2.7E-2</v>
      </c>
    </row>
    <row r="21" spans="1:3" x14ac:dyDescent="0.2">
      <c r="A21" s="31">
        <v>39264</v>
      </c>
      <c r="B21" s="31">
        <v>39447</v>
      </c>
      <c r="C21" s="47">
        <v>3.1899999999999998E-2</v>
      </c>
    </row>
    <row r="22" spans="1:3" x14ac:dyDescent="0.2">
      <c r="A22" s="31">
        <v>39448</v>
      </c>
      <c r="B22" s="31">
        <v>39629</v>
      </c>
      <c r="C22" s="47">
        <v>3.32E-2</v>
      </c>
    </row>
    <row r="23" spans="1:3" x14ac:dyDescent="0.2">
      <c r="A23" s="31">
        <v>39630</v>
      </c>
      <c r="B23" s="31">
        <v>40178</v>
      </c>
      <c r="C23" s="47">
        <v>3.1899999999999998E-2</v>
      </c>
    </row>
    <row r="24" spans="1:3" x14ac:dyDescent="0.2">
      <c r="A24" s="31">
        <v>39814</v>
      </c>
      <c r="B24" s="31">
        <v>39994</v>
      </c>
      <c r="C24" s="47">
        <v>1.6199999999999999E-2</v>
      </c>
    </row>
    <row r="25" spans="1:3" x14ac:dyDescent="0.2">
      <c r="A25" s="31">
        <v>39995</v>
      </c>
      <c r="B25" s="31">
        <v>40178</v>
      </c>
      <c r="C25" s="47">
        <v>1.1999999999999999E-3</v>
      </c>
    </row>
    <row r="26" spans="1:3" x14ac:dyDescent="0.2">
      <c r="A26" s="31">
        <v>40179</v>
      </c>
      <c r="B26" s="31">
        <v>40359</v>
      </c>
      <c r="C26" s="47">
        <v>1.1999999999999999E-3</v>
      </c>
    </row>
    <row r="27" spans="1:3" x14ac:dyDescent="0.2">
      <c r="A27" s="31">
        <v>40360</v>
      </c>
      <c r="B27" s="31">
        <v>40543</v>
      </c>
      <c r="C27" s="47">
        <v>1.1999999999999999E-3</v>
      </c>
    </row>
    <row r="28" spans="1:3" x14ac:dyDescent="0.2">
      <c r="A28" s="31">
        <v>40544</v>
      </c>
      <c r="B28" s="31">
        <v>40724</v>
      </c>
      <c r="C28" s="47">
        <v>1.1999999999999999E-3</v>
      </c>
    </row>
    <row r="29" spans="1:3" x14ac:dyDescent="0.2">
      <c r="A29" s="31">
        <v>40725</v>
      </c>
      <c r="B29" s="31">
        <v>40908</v>
      </c>
      <c r="C29" s="47">
        <v>3.7000000000000002E-3</v>
      </c>
    </row>
    <row r="30" spans="1:3" x14ac:dyDescent="0.2">
      <c r="A30" s="31">
        <v>40909</v>
      </c>
      <c r="B30" s="31">
        <v>41090</v>
      </c>
      <c r="C30" s="47">
        <v>1.1999999999999999E-3</v>
      </c>
    </row>
    <row r="31" spans="1:3" x14ac:dyDescent="0.2">
      <c r="A31" s="31">
        <v>41091</v>
      </c>
      <c r="B31" s="31">
        <v>41274</v>
      </c>
      <c r="C31" s="47">
        <v>1.1999999999999999E-3</v>
      </c>
    </row>
    <row r="32" spans="1:3" x14ac:dyDescent="0.2">
      <c r="A32" s="31">
        <v>41275</v>
      </c>
      <c r="B32" s="31">
        <v>41455</v>
      </c>
      <c r="C32" s="47">
        <v>-1.2999999999999999E-3</v>
      </c>
    </row>
    <row r="33" spans="1:3" x14ac:dyDescent="0.2">
      <c r="A33" s="31">
        <v>41456</v>
      </c>
      <c r="B33" s="31">
        <v>41639</v>
      </c>
      <c r="C33" s="47">
        <v>-3.8E-3</v>
      </c>
    </row>
    <row r="34" spans="1:3" x14ac:dyDescent="0.2">
      <c r="A34" s="31">
        <v>41640</v>
      </c>
      <c r="B34" s="31">
        <v>41820</v>
      </c>
      <c r="C34" s="47">
        <v>-6.3E-3</v>
      </c>
    </row>
    <row r="35" spans="1:3" x14ac:dyDescent="0.2">
      <c r="A35" s="31">
        <v>41821</v>
      </c>
      <c r="B35" s="31">
        <v>42004</v>
      </c>
      <c r="C35" s="47">
        <v>-7.3000000000000001E-3</v>
      </c>
    </row>
    <row r="36" spans="1:3" x14ac:dyDescent="0.2">
      <c r="A36" s="31">
        <v>42005</v>
      </c>
      <c r="B36" s="31">
        <v>42185</v>
      </c>
      <c r="C36" s="47">
        <v>-8.3000000000000001E-3</v>
      </c>
    </row>
    <row r="37" spans="1:3" x14ac:dyDescent="0.2">
      <c r="A37" s="31">
        <v>42186</v>
      </c>
      <c r="B37" s="31">
        <v>42369</v>
      </c>
      <c r="C37" s="47">
        <v>-8.3000000000000001E-3</v>
      </c>
    </row>
    <row r="38" spans="1:3" x14ac:dyDescent="0.2">
      <c r="A38" s="31">
        <v>42370</v>
      </c>
      <c r="B38" s="31">
        <v>42551</v>
      </c>
      <c r="C38" s="47">
        <v>-8.3000000000000001E-3</v>
      </c>
    </row>
    <row r="39" spans="1:3" x14ac:dyDescent="0.2">
      <c r="A39" s="31">
        <v>42552</v>
      </c>
      <c r="B39" s="31">
        <v>42735</v>
      </c>
      <c r="C39" s="47">
        <v>-8.8000000000000005E-3</v>
      </c>
    </row>
    <row r="40" spans="1:3" x14ac:dyDescent="0.2">
      <c r="A40" s="31">
        <v>42736</v>
      </c>
      <c r="B40" s="31">
        <v>42916</v>
      </c>
      <c r="C40" s="47">
        <v>-8.8000000000000005E-3</v>
      </c>
    </row>
    <row r="41" spans="1:3" x14ac:dyDescent="0.2">
      <c r="A41" s="31">
        <v>42917</v>
      </c>
      <c r="B41" s="31">
        <v>43100</v>
      </c>
      <c r="C41" s="47">
        <v>-8.8000000000000005E-3</v>
      </c>
    </row>
    <row r="42" spans="1:3" x14ac:dyDescent="0.2">
      <c r="A42" s="31">
        <v>43101</v>
      </c>
      <c r="B42" s="31">
        <v>43281</v>
      </c>
      <c r="C42" s="47">
        <v>-8.8000000000000005E-3</v>
      </c>
    </row>
    <row r="43" spans="1:3" x14ac:dyDescent="0.2">
      <c r="A43" s="31">
        <v>43282</v>
      </c>
      <c r="B43" s="31">
        <v>43465</v>
      </c>
      <c r="C43" s="47">
        <v>-8.8000000000000005E-3</v>
      </c>
    </row>
    <row r="44" spans="1:3" x14ac:dyDescent="0.2">
      <c r="A44" s="31">
        <v>43466</v>
      </c>
      <c r="B44" s="31">
        <v>43646</v>
      </c>
      <c r="C44" s="47">
        <v>-8.8000000000000005E-3</v>
      </c>
    </row>
    <row r="45" spans="1:3" x14ac:dyDescent="0.2">
      <c r="A45" s="31">
        <v>43647</v>
      </c>
      <c r="B45" s="31">
        <v>43830</v>
      </c>
      <c r="C45" s="47">
        <v>-8.8000000000000005E-3</v>
      </c>
    </row>
    <row r="46" spans="1:3" x14ac:dyDescent="0.2">
      <c r="A46" s="31">
        <v>43831</v>
      </c>
      <c r="B46" s="31">
        <v>44012</v>
      </c>
      <c r="C46" s="47">
        <v>-8.8000000000000005E-3</v>
      </c>
    </row>
    <row r="47" spans="1:3" x14ac:dyDescent="0.2">
      <c r="A47" s="31">
        <v>44013</v>
      </c>
      <c r="B47" s="31">
        <v>44196</v>
      </c>
      <c r="C47" s="47">
        <v>-8.8000000000000005E-3</v>
      </c>
    </row>
    <row r="48" spans="1:3" x14ac:dyDescent="0.2">
      <c r="A48" s="31">
        <v>44197</v>
      </c>
      <c r="B48" s="31">
        <v>44377</v>
      </c>
      <c r="C48" s="47">
        <v>-8.8000000000000005E-3</v>
      </c>
    </row>
    <row r="49" spans="1:3" x14ac:dyDescent="0.2">
      <c r="A49" s="31">
        <v>44378</v>
      </c>
      <c r="B49" s="31">
        <v>44561</v>
      </c>
      <c r="C49" s="47">
        <v>-8.8000000000000005E-3</v>
      </c>
    </row>
    <row r="50" spans="1:3" x14ac:dyDescent="0.2">
      <c r="A50" s="48">
        <v>44562</v>
      </c>
      <c r="B50" s="48">
        <v>44742</v>
      </c>
      <c r="C50" s="47">
        <v>-8.8000000000000005E-3</v>
      </c>
    </row>
    <row r="51" spans="1:3" x14ac:dyDescent="0.2">
      <c r="A51" s="48">
        <v>44743</v>
      </c>
      <c r="B51" s="48">
        <v>44926</v>
      </c>
      <c r="C51" s="47">
        <v>-8.8000000000000005E-3</v>
      </c>
    </row>
    <row r="52" spans="1:3" x14ac:dyDescent="0.2">
      <c r="A52" s="48">
        <v>44927</v>
      </c>
      <c r="B52" s="48">
        <v>45107</v>
      </c>
      <c r="C52" s="49">
        <v>1.6199999999999999E-2</v>
      </c>
    </row>
    <row r="53" spans="1:3" x14ac:dyDescent="0.2">
      <c r="A53" s="48">
        <v>45108</v>
      </c>
      <c r="B53" s="48">
        <v>45291</v>
      </c>
      <c r="C53" s="49">
        <v>3.1199999999999999E-2</v>
      </c>
    </row>
    <row r="54" spans="1:3" x14ac:dyDescent="0.2">
      <c r="A54" s="48">
        <v>45292</v>
      </c>
      <c r="B54" s="48">
        <v>45473</v>
      </c>
      <c r="C54" s="49">
        <v>3.6200000000000003E-2</v>
      </c>
    </row>
    <row r="55" spans="1:3" x14ac:dyDescent="0.2">
      <c r="A55" s="48">
        <v>45474</v>
      </c>
      <c r="B55" s="48">
        <v>45657</v>
      </c>
      <c r="C55" s="49">
        <v>3.3700000000000001E-2</v>
      </c>
    </row>
    <row r="56" spans="1:3" x14ac:dyDescent="0.2">
      <c r="A56" s="48">
        <v>45658</v>
      </c>
      <c r="B56" s="48">
        <v>45838</v>
      </c>
      <c r="C56" s="49">
        <v>2.2700000000000001E-2</v>
      </c>
    </row>
    <row r="57" spans="1:3" x14ac:dyDescent="0.2">
      <c r="A57" s="50"/>
      <c r="B57" s="50"/>
      <c r="C57" s="50"/>
    </row>
    <row r="58" spans="1:3" x14ac:dyDescent="0.2">
      <c r="A58" s="50"/>
      <c r="B58" s="50"/>
      <c r="C58" s="50"/>
    </row>
    <row r="59" spans="1:3" x14ac:dyDescent="0.2">
      <c r="A59" s="50"/>
      <c r="B59" s="50"/>
      <c r="C59" s="50"/>
    </row>
    <row r="60" spans="1:3" x14ac:dyDescent="0.2">
      <c r="A60" s="50"/>
      <c r="B60" s="50"/>
      <c r="C60" s="50"/>
    </row>
  </sheetData>
  <mergeCells count="2">
    <mergeCell ref="A2:C2"/>
    <mergeCell ref="A3:C3"/>
  </mergeCells>
  <hyperlinks>
    <hyperlink ref="A3:C3" r:id="rId1" location="Basiszinssatz" display="(Aktualisierungen finden Sie hier)"/>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N242"/>
  <sheetViews>
    <sheetView tabSelected="1" workbookViewId="0">
      <pane ySplit="10" topLeftCell="A11" activePane="bottomLeft" state="frozen"/>
      <selection pane="bottomLeft" activeCell="C6" sqref="C6"/>
    </sheetView>
  </sheetViews>
  <sheetFormatPr baseColWidth="10" defaultRowHeight="12.75" outlineLevelRow="1" x14ac:dyDescent="0.2"/>
  <cols>
    <col min="1" max="1" width="1" customWidth="1"/>
    <col min="2" max="2" width="13.7109375" customWidth="1"/>
    <col min="4" max="5" width="11" customWidth="1"/>
    <col min="6" max="6" width="8" customWidth="1"/>
    <col min="7" max="7" width="10.28515625" customWidth="1"/>
    <col min="8" max="8" width="10.42578125" customWidth="1"/>
    <col min="9" max="9" width="10.140625" customWidth="1"/>
  </cols>
  <sheetData>
    <row r="1" spans="2:14" ht="6" customHeight="1" x14ac:dyDescent="0.2"/>
    <row r="2" spans="2:14" ht="26.25" x14ac:dyDescent="0.4">
      <c r="B2" s="5" t="s">
        <v>31</v>
      </c>
      <c r="C2" s="6"/>
      <c r="D2" s="6"/>
      <c r="E2" s="6"/>
      <c r="F2" s="6"/>
      <c r="G2" s="6"/>
      <c r="H2" s="6"/>
      <c r="I2" s="6"/>
      <c r="J2" s="6"/>
      <c r="K2" s="6"/>
      <c r="L2" s="6"/>
    </row>
    <row r="3" spans="2:14" ht="9.75" customHeight="1" x14ac:dyDescent="0.25">
      <c r="B3" s="7"/>
      <c r="C3" s="6"/>
      <c r="D3" s="6"/>
      <c r="E3" s="6"/>
      <c r="F3" s="6"/>
      <c r="G3" s="6"/>
      <c r="H3" s="6"/>
      <c r="I3" s="6"/>
      <c r="J3" s="6"/>
      <c r="K3" s="6"/>
      <c r="L3" s="6"/>
    </row>
    <row r="4" spans="2:14" x14ac:dyDescent="0.2">
      <c r="B4" s="8" t="s">
        <v>0</v>
      </c>
      <c r="C4" s="6"/>
      <c r="D4" s="6"/>
      <c r="E4" s="6"/>
      <c r="F4" s="6"/>
      <c r="G4" s="6"/>
      <c r="H4" s="6"/>
      <c r="I4" s="6"/>
      <c r="J4" s="6"/>
      <c r="K4" s="6"/>
      <c r="L4" s="6"/>
      <c r="N4" t="s">
        <v>38</v>
      </c>
    </row>
    <row r="5" spans="2:14" x14ac:dyDescent="0.2">
      <c r="B5" s="9"/>
      <c r="C5" s="9"/>
      <c r="D5" s="9"/>
      <c r="E5" s="9"/>
      <c r="F5" s="9"/>
      <c r="G5" s="9"/>
      <c r="H5" s="9"/>
      <c r="I5" s="9"/>
      <c r="J5" s="9"/>
      <c r="K5" s="9"/>
      <c r="L5" s="9"/>
      <c r="N5" t="s">
        <v>39</v>
      </c>
    </row>
    <row r="6" spans="2:14" x14ac:dyDescent="0.2">
      <c r="B6" s="10" t="s">
        <v>1</v>
      </c>
      <c r="C6" s="30">
        <v>1119</v>
      </c>
      <c r="D6" s="12" t="s">
        <v>2</v>
      </c>
      <c r="E6" s="31">
        <v>44621</v>
      </c>
      <c r="F6" s="9"/>
      <c r="G6" s="9"/>
      <c r="H6" s="12" t="s">
        <v>3</v>
      </c>
      <c r="I6" s="46" t="s">
        <v>111</v>
      </c>
      <c r="J6" s="12" t="s">
        <v>4</v>
      </c>
      <c r="K6" s="32">
        <v>30</v>
      </c>
      <c r="L6" s="9" t="s">
        <v>5</v>
      </c>
      <c r="N6" s="26" t="s">
        <v>37</v>
      </c>
    </row>
    <row r="7" spans="2:14" x14ac:dyDescent="0.2">
      <c r="B7" s="12"/>
      <c r="C7" s="9"/>
      <c r="D7" s="12"/>
      <c r="E7" s="13"/>
      <c r="F7" s="9"/>
      <c r="G7" s="9"/>
      <c r="H7" s="9"/>
      <c r="I7" s="9"/>
      <c r="J7" s="12"/>
      <c r="K7" s="12"/>
      <c r="L7" s="12"/>
    </row>
    <row r="8" spans="2:14" x14ac:dyDescent="0.2">
      <c r="B8" s="10" t="s">
        <v>6</v>
      </c>
      <c r="C8" s="31">
        <v>45478</v>
      </c>
      <c r="D8" s="10" t="s">
        <v>7</v>
      </c>
      <c r="E8" s="13"/>
      <c r="F8" s="9"/>
      <c r="G8" s="9"/>
      <c r="H8" s="9" t="s">
        <v>32</v>
      </c>
      <c r="I8" s="9"/>
      <c r="J8" s="12"/>
      <c r="K8" s="33">
        <v>9</v>
      </c>
      <c r="L8" s="10" t="s">
        <v>33</v>
      </c>
    </row>
    <row r="9" spans="2:14" x14ac:dyDescent="0.2">
      <c r="B9" s="9"/>
      <c r="C9" s="9"/>
      <c r="D9" s="9"/>
      <c r="E9" s="9"/>
      <c r="F9" s="9"/>
      <c r="G9" s="9"/>
      <c r="H9" s="9"/>
      <c r="I9" s="9"/>
      <c r="J9" s="9"/>
      <c r="K9" s="9"/>
      <c r="L9" s="9"/>
    </row>
    <row r="10" spans="2:14" s="3" customFormat="1" ht="25.5" customHeight="1" x14ac:dyDescent="0.2">
      <c r="B10" s="14" t="s">
        <v>8</v>
      </c>
      <c r="C10" s="14" t="s">
        <v>9</v>
      </c>
      <c r="D10" s="15" t="s">
        <v>10</v>
      </c>
      <c r="E10" s="15" t="s">
        <v>11</v>
      </c>
      <c r="F10" s="14" t="s">
        <v>5</v>
      </c>
      <c r="G10" s="15" t="s">
        <v>12</v>
      </c>
      <c r="H10" s="15" t="s">
        <v>13</v>
      </c>
      <c r="I10" s="15" t="s">
        <v>14</v>
      </c>
      <c r="J10" s="14" t="s">
        <v>15</v>
      </c>
      <c r="K10" s="15" t="s">
        <v>16</v>
      </c>
      <c r="L10" s="14" t="s">
        <v>17</v>
      </c>
    </row>
    <row r="11" spans="2:14" x14ac:dyDescent="0.2">
      <c r="B11" s="9"/>
      <c r="C11" s="9"/>
      <c r="D11" s="9"/>
      <c r="E11" s="9"/>
      <c r="F11" s="9"/>
      <c r="G11" s="9"/>
      <c r="H11" s="9"/>
      <c r="I11" s="9"/>
      <c r="J11" s="9"/>
      <c r="K11" s="9"/>
      <c r="L11" s="9"/>
    </row>
    <row r="12" spans="2:14" x14ac:dyDescent="0.2">
      <c r="B12" s="9" t="s">
        <v>18</v>
      </c>
      <c r="C12" s="11">
        <f t="shared" ref="C12" si="0">$C$6</f>
        <v>1119</v>
      </c>
      <c r="D12" s="13">
        <f>E6+K6</f>
        <v>44651</v>
      </c>
      <c r="E12" s="13">
        <f>IF(D12="","",IF(VLOOKUP($D12,$E$47:$G$117,3,1)&gt;$C$8,$C$8,VLOOKUP($D12,$E$47:$G$117,3,1)))</f>
        <v>44742</v>
      </c>
      <c r="F12" s="21">
        <f>IF(E12="","",E12-D12+1)</f>
        <v>92</v>
      </c>
      <c r="G12" s="23">
        <f>IF(D12="","",DATE(YEAR(E12)+1,1,1)-DATE(YEAR(E12),1,1))</f>
        <v>365</v>
      </c>
      <c r="H12" s="19">
        <f>IF(D12="","",VLOOKUP($E12,$E$47:$H$117,4,1)*100)</f>
        <v>-0.88</v>
      </c>
      <c r="I12" s="19">
        <f>K8</f>
        <v>9</v>
      </c>
      <c r="J12" s="19">
        <f>IF(E12="","",I12+H12)</f>
        <v>8.1199999999999992</v>
      </c>
      <c r="K12" s="20">
        <f>IF(E12="","",ROUND(C12/G12*J12/100,4))</f>
        <v>0.24890000000000001</v>
      </c>
      <c r="L12" s="11">
        <f>IF(E12="","",C12/G12*F12*J12/100)</f>
        <v>22.902404383561642</v>
      </c>
    </row>
    <row r="13" spans="2:14" x14ac:dyDescent="0.2">
      <c r="B13" s="9" t="s">
        <v>19</v>
      </c>
      <c r="C13" s="11">
        <f>IF(D13="","",$C$6)</f>
        <v>1119</v>
      </c>
      <c r="D13" s="13">
        <f>IF(E12&lt;$C$8,E12+1,"")</f>
        <v>44743</v>
      </c>
      <c r="E13" s="13">
        <f t="shared" ref="E13:E39" si="1">IF(D13="","",IF(VLOOKUP($D13,$E$47:$G$117,3,1)&gt;$C$8,$C$8,VLOOKUP($D13,$E$47:$G$117,3,1)))</f>
        <v>44926</v>
      </c>
      <c r="F13" s="21">
        <f>IF(E13="","",E13-D13+1)</f>
        <v>184</v>
      </c>
      <c r="G13" s="23">
        <f>IF(D13="","",DATE(YEAR(E13)+1,1,1)-DATE(YEAR(E13),1,1))</f>
        <v>365</v>
      </c>
      <c r="H13" s="19">
        <f t="shared" ref="H13:H36" si="2">IF(D13="","",VLOOKUP($E13,$E$47:$H$117,4,1)*100)</f>
        <v>-0.88</v>
      </c>
      <c r="I13" s="19">
        <f>I12</f>
        <v>9</v>
      </c>
      <c r="J13" s="19">
        <f>IF(E13="","",I13+H13)</f>
        <v>8.1199999999999992</v>
      </c>
      <c r="K13" s="20">
        <f t="shared" ref="K13:K22" si="3">IF(E13="","",ROUND(C13/G13*J13/100,4))</f>
        <v>0.24890000000000001</v>
      </c>
      <c r="L13" s="11">
        <f>IF(E13="","",C13/G13*F13*J13/100)</f>
        <v>45.804808767123284</v>
      </c>
    </row>
    <row r="14" spans="2:14" x14ac:dyDescent="0.2">
      <c r="B14" s="9" t="s">
        <v>20</v>
      </c>
      <c r="C14" s="11">
        <f>IF(D14="","",$C$6)</f>
        <v>1119</v>
      </c>
      <c r="D14" s="13">
        <f>IF($C$8&gt;E13,E13+1,"")</f>
        <v>44927</v>
      </c>
      <c r="E14" s="13">
        <f>IF(D14="","",IF(VLOOKUP($D14,$E$47:$G$117,3,1)&gt;$C$8,$C$8,VLOOKUP($D14,$E$47:$G$117,3,1)))</f>
        <v>45107</v>
      </c>
      <c r="F14" s="21">
        <f>IF(E14="","",E14-D14+1)</f>
        <v>181</v>
      </c>
      <c r="G14" s="23">
        <f t="shared" ref="G14:G22" si="4">IF(D14="","",DATE(YEAR(E14)+1,1,1)-DATE(YEAR(E14),1,1))</f>
        <v>365</v>
      </c>
      <c r="H14" s="19">
        <f t="shared" si="2"/>
        <v>1.6199999999999999</v>
      </c>
      <c r="I14" s="19">
        <f>IF(D14="","",I13)</f>
        <v>9</v>
      </c>
      <c r="J14" s="19">
        <f>IF(E14="","",I14+H14)</f>
        <v>10.62</v>
      </c>
      <c r="K14" s="20">
        <f t="shared" si="3"/>
        <v>0.3256</v>
      </c>
      <c r="L14" s="11">
        <f>IF(E14="","",ROUND(C14/G14*F14*J14/100,2))</f>
        <v>58.93</v>
      </c>
    </row>
    <row r="15" spans="2:14" x14ac:dyDescent="0.2">
      <c r="B15" s="9" t="s">
        <v>21</v>
      </c>
      <c r="C15" s="11">
        <f t="shared" ref="C15:C39" si="5">IF(D15="","",$C$6)</f>
        <v>1119</v>
      </c>
      <c r="D15" s="13">
        <f t="shared" ref="D15:D39" si="6">IF($C$8&gt;E14,E14+1,"")</f>
        <v>45108</v>
      </c>
      <c r="E15" s="13">
        <f t="shared" si="1"/>
        <v>45291</v>
      </c>
      <c r="F15" s="21">
        <f>IF(E15="","",E15-D15+1)</f>
        <v>184</v>
      </c>
      <c r="G15" s="23">
        <f t="shared" si="4"/>
        <v>365</v>
      </c>
      <c r="H15" s="19">
        <f t="shared" si="2"/>
        <v>3.1199999999999997</v>
      </c>
      <c r="I15" s="19">
        <f t="shared" ref="I15:I22" si="7">IF(D15="","",I14)</f>
        <v>9</v>
      </c>
      <c r="J15" s="19">
        <f>IF(E15="","",I15+H15)</f>
        <v>12.12</v>
      </c>
      <c r="K15" s="20">
        <f t="shared" si="3"/>
        <v>0.37159999999999999</v>
      </c>
      <c r="L15" s="11">
        <f>IF(E15="","",ROUND(C15/G15*F15*J15/100,2))</f>
        <v>68.37</v>
      </c>
    </row>
    <row r="16" spans="2:14" x14ac:dyDescent="0.2">
      <c r="B16" s="9" t="s">
        <v>22</v>
      </c>
      <c r="C16" s="11">
        <f t="shared" si="5"/>
        <v>1119</v>
      </c>
      <c r="D16" s="13">
        <f t="shared" si="6"/>
        <v>45292</v>
      </c>
      <c r="E16" s="13">
        <f t="shared" si="1"/>
        <v>45473</v>
      </c>
      <c r="F16" s="21">
        <f t="shared" ref="F16:F22" si="8">IF(E16="","",E16-D16+1)</f>
        <v>182</v>
      </c>
      <c r="G16" s="23">
        <f t="shared" si="4"/>
        <v>366</v>
      </c>
      <c r="H16" s="19">
        <f t="shared" si="2"/>
        <v>3.62</v>
      </c>
      <c r="I16" s="19">
        <f t="shared" si="7"/>
        <v>9</v>
      </c>
      <c r="J16" s="19">
        <f t="shared" ref="J16:J22" si="9">IF(E16="","",I16+H16)</f>
        <v>12.620000000000001</v>
      </c>
      <c r="K16" s="20">
        <f t="shared" si="3"/>
        <v>0.38579999999999998</v>
      </c>
      <c r="L16" s="11">
        <f t="shared" ref="L16:L22" si="10">IF(E16="","",ROUND(C16/G16*F16*J16/100,2))</f>
        <v>70.22</v>
      </c>
    </row>
    <row r="17" spans="2:12" x14ac:dyDescent="0.2">
      <c r="B17" s="9" t="s">
        <v>23</v>
      </c>
      <c r="C17" s="11">
        <f t="shared" si="5"/>
        <v>1119</v>
      </c>
      <c r="D17" s="13">
        <f t="shared" si="6"/>
        <v>45474</v>
      </c>
      <c r="E17" s="13">
        <f t="shared" si="1"/>
        <v>45478</v>
      </c>
      <c r="F17" s="21">
        <f t="shared" si="8"/>
        <v>5</v>
      </c>
      <c r="G17" s="23">
        <f t="shared" si="4"/>
        <v>366</v>
      </c>
      <c r="H17" s="19">
        <f t="shared" si="2"/>
        <v>3.37</v>
      </c>
      <c r="I17" s="19">
        <f t="shared" si="7"/>
        <v>9</v>
      </c>
      <c r="J17" s="19">
        <f t="shared" si="9"/>
        <v>12.370000000000001</v>
      </c>
      <c r="K17" s="20">
        <f t="shared" si="3"/>
        <v>0.37819999999999998</v>
      </c>
      <c r="L17" s="11">
        <f t="shared" si="10"/>
        <v>1.89</v>
      </c>
    </row>
    <row r="18" spans="2:12" hidden="1" outlineLevel="1" x14ac:dyDescent="0.2">
      <c r="B18" s="9" t="s">
        <v>24</v>
      </c>
      <c r="C18" s="11" t="str">
        <f t="shared" si="5"/>
        <v/>
      </c>
      <c r="D18" s="13" t="str">
        <f t="shared" si="6"/>
        <v/>
      </c>
      <c r="E18" s="13" t="str">
        <f t="shared" si="1"/>
        <v/>
      </c>
      <c r="F18" s="21" t="str">
        <f t="shared" si="8"/>
        <v/>
      </c>
      <c r="G18" s="23" t="str">
        <f t="shared" si="4"/>
        <v/>
      </c>
      <c r="H18" s="19" t="str">
        <f t="shared" si="2"/>
        <v/>
      </c>
      <c r="I18" s="19" t="str">
        <f t="shared" si="7"/>
        <v/>
      </c>
      <c r="J18" s="19" t="str">
        <f t="shared" si="9"/>
        <v/>
      </c>
      <c r="K18" s="20" t="str">
        <f t="shared" si="3"/>
        <v/>
      </c>
      <c r="L18" s="11" t="str">
        <f t="shared" si="10"/>
        <v/>
      </c>
    </row>
    <row r="19" spans="2:12" hidden="1" outlineLevel="1" x14ac:dyDescent="0.2">
      <c r="B19" s="9" t="s">
        <v>25</v>
      </c>
      <c r="C19" s="11" t="str">
        <f t="shared" si="5"/>
        <v/>
      </c>
      <c r="D19" s="13" t="str">
        <f t="shared" si="6"/>
        <v/>
      </c>
      <c r="E19" s="13" t="str">
        <f t="shared" si="1"/>
        <v/>
      </c>
      <c r="F19" s="21" t="str">
        <f t="shared" si="8"/>
        <v/>
      </c>
      <c r="G19" s="23" t="str">
        <f t="shared" si="4"/>
        <v/>
      </c>
      <c r="H19" s="19" t="str">
        <f t="shared" si="2"/>
        <v/>
      </c>
      <c r="I19" s="19" t="str">
        <f t="shared" si="7"/>
        <v/>
      </c>
      <c r="J19" s="19" t="str">
        <f t="shared" si="9"/>
        <v/>
      </c>
      <c r="K19" s="20" t="str">
        <f t="shared" si="3"/>
        <v/>
      </c>
      <c r="L19" s="11" t="str">
        <f t="shared" si="10"/>
        <v/>
      </c>
    </row>
    <row r="20" spans="2:12" hidden="1" outlineLevel="1" x14ac:dyDescent="0.2">
      <c r="B20" s="9" t="s">
        <v>26</v>
      </c>
      <c r="C20" s="11" t="str">
        <f t="shared" si="5"/>
        <v/>
      </c>
      <c r="D20" s="13" t="str">
        <f t="shared" si="6"/>
        <v/>
      </c>
      <c r="E20" s="13" t="str">
        <f t="shared" si="1"/>
        <v/>
      </c>
      <c r="F20" s="21" t="str">
        <f t="shared" si="8"/>
        <v/>
      </c>
      <c r="G20" s="23" t="str">
        <f t="shared" si="4"/>
        <v/>
      </c>
      <c r="H20" s="19" t="str">
        <f t="shared" si="2"/>
        <v/>
      </c>
      <c r="I20" s="19" t="str">
        <f t="shared" si="7"/>
        <v/>
      </c>
      <c r="J20" s="19" t="str">
        <f t="shared" si="9"/>
        <v/>
      </c>
      <c r="K20" s="20" t="str">
        <f t="shared" si="3"/>
        <v/>
      </c>
      <c r="L20" s="11" t="str">
        <f t="shared" si="10"/>
        <v/>
      </c>
    </row>
    <row r="21" spans="2:12" hidden="1" outlineLevel="1" x14ac:dyDescent="0.2">
      <c r="B21" s="9" t="s">
        <v>27</v>
      </c>
      <c r="C21" s="11" t="str">
        <f t="shared" si="5"/>
        <v/>
      </c>
      <c r="D21" s="13" t="str">
        <f t="shared" si="6"/>
        <v/>
      </c>
      <c r="E21" s="13" t="str">
        <f t="shared" si="1"/>
        <v/>
      </c>
      <c r="F21" s="21" t="str">
        <f t="shared" si="8"/>
        <v/>
      </c>
      <c r="G21" s="23" t="str">
        <f t="shared" si="4"/>
        <v/>
      </c>
      <c r="H21" s="19" t="str">
        <f t="shared" si="2"/>
        <v/>
      </c>
      <c r="I21" s="19" t="str">
        <f t="shared" si="7"/>
        <v/>
      </c>
      <c r="J21" s="19" t="str">
        <f t="shared" si="9"/>
        <v/>
      </c>
      <c r="K21" s="20" t="str">
        <f t="shared" si="3"/>
        <v/>
      </c>
      <c r="L21" s="11" t="str">
        <f t="shared" si="10"/>
        <v/>
      </c>
    </row>
    <row r="22" spans="2:12" hidden="1" outlineLevel="1" x14ac:dyDescent="0.2">
      <c r="B22" s="9" t="s">
        <v>28</v>
      </c>
      <c r="C22" s="11" t="str">
        <f t="shared" si="5"/>
        <v/>
      </c>
      <c r="D22" s="13" t="str">
        <f t="shared" si="6"/>
        <v/>
      </c>
      <c r="E22" s="13" t="str">
        <f t="shared" si="1"/>
        <v/>
      </c>
      <c r="F22" s="21" t="str">
        <f t="shared" si="8"/>
        <v/>
      </c>
      <c r="G22" s="23" t="str">
        <f t="shared" si="4"/>
        <v/>
      </c>
      <c r="H22" s="19" t="str">
        <f t="shared" si="2"/>
        <v/>
      </c>
      <c r="I22" s="19" t="str">
        <f t="shared" si="7"/>
        <v/>
      </c>
      <c r="J22" s="19" t="str">
        <f t="shared" si="9"/>
        <v/>
      </c>
      <c r="K22" s="20" t="str">
        <f t="shared" si="3"/>
        <v/>
      </c>
      <c r="L22" s="11" t="str">
        <f t="shared" si="10"/>
        <v/>
      </c>
    </row>
    <row r="23" spans="2:12" hidden="1" outlineLevel="1" x14ac:dyDescent="0.2">
      <c r="B23" s="9" t="s">
        <v>29</v>
      </c>
      <c r="C23" s="11" t="str">
        <f t="shared" si="5"/>
        <v/>
      </c>
      <c r="D23" s="13" t="str">
        <f t="shared" si="6"/>
        <v/>
      </c>
      <c r="E23" s="13" t="str">
        <f t="shared" si="1"/>
        <v/>
      </c>
      <c r="F23" s="21" t="str">
        <f t="shared" ref="F23:F36" si="11">IF(E23="","",E23-D23+1)</f>
        <v/>
      </c>
      <c r="G23" s="23" t="str">
        <f t="shared" ref="G23:G36" si="12">IF(D23="","",DATE(YEAR(E23)+1,1,1)-DATE(YEAR(E23),1,1))</f>
        <v/>
      </c>
      <c r="H23" s="19" t="str">
        <f t="shared" si="2"/>
        <v/>
      </c>
      <c r="I23" s="19" t="str">
        <f t="shared" ref="I23:I36" si="13">IF(D23="","",I22)</f>
        <v/>
      </c>
      <c r="J23" s="19" t="str">
        <f t="shared" ref="J23:J36" si="14">IF(E23="","",I23+H23)</f>
        <v/>
      </c>
      <c r="K23" s="20" t="str">
        <f t="shared" ref="K23:K36" si="15">IF(E23="","",ROUND(C23/G23*J23/100,4))</f>
        <v/>
      </c>
      <c r="L23" s="11" t="str">
        <f t="shared" ref="L23:L36" si="16">IF(E23="","",ROUND(C23/G23*F23*J23/100,2))</f>
        <v/>
      </c>
    </row>
    <row r="24" spans="2:12" hidden="1" outlineLevel="1" x14ac:dyDescent="0.2">
      <c r="B24" s="9" t="s">
        <v>45</v>
      </c>
      <c r="C24" s="11" t="str">
        <f t="shared" si="5"/>
        <v/>
      </c>
      <c r="D24" s="13" t="str">
        <f t="shared" si="6"/>
        <v/>
      </c>
      <c r="E24" s="13" t="str">
        <f t="shared" si="1"/>
        <v/>
      </c>
      <c r="F24" s="21" t="str">
        <f t="shared" si="11"/>
        <v/>
      </c>
      <c r="G24" s="23" t="str">
        <f t="shared" si="12"/>
        <v/>
      </c>
      <c r="H24" s="19" t="str">
        <f t="shared" si="2"/>
        <v/>
      </c>
      <c r="I24" s="19" t="str">
        <f t="shared" si="13"/>
        <v/>
      </c>
      <c r="J24" s="19" t="str">
        <f t="shared" si="14"/>
        <v/>
      </c>
      <c r="K24" s="20" t="str">
        <f t="shared" si="15"/>
        <v/>
      </c>
      <c r="L24" s="11" t="str">
        <f t="shared" si="16"/>
        <v/>
      </c>
    </row>
    <row r="25" spans="2:12" hidden="1" outlineLevel="1" x14ac:dyDescent="0.2">
      <c r="B25" s="9" t="s">
        <v>46</v>
      </c>
      <c r="C25" s="11" t="str">
        <f t="shared" si="5"/>
        <v/>
      </c>
      <c r="D25" s="13" t="str">
        <f t="shared" si="6"/>
        <v/>
      </c>
      <c r="E25" s="13" t="str">
        <f t="shared" si="1"/>
        <v/>
      </c>
      <c r="F25" s="21" t="str">
        <f t="shared" si="11"/>
        <v/>
      </c>
      <c r="G25" s="23" t="str">
        <f t="shared" si="12"/>
        <v/>
      </c>
      <c r="H25" s="19" t="str">
        <f t="shared" si="2"/>
        <v/>
      </c>
      <c r="I25" s="19" t="str">
        <f t="shared" si="13"/>
        <v/>
      </c>
      <c r="J25" s="19" t="str">
        <f t="shared" si="14"/>
        <v/>
      </c>
      <c r="K25" s="20" t="str">
        <f t="shared" si="15"/>
        <v/>
      </c>
      <c r="L25" s="11" t="str">
        <f t="shared" si="16"/>
        <v/>
      </c>
    </row>
    <row r="26" spans="2:12" hidden="1" outlineLevel="1" x14ac:dyDescent="0.2">
      <c r="B26" s="9" t="s">
        <v>47</v>
      </c>
      <c r="C26" s="11" t="str">
        <f t="shared" si="5"/>
        <v/>
      </c>
      <c r="D26" s="13" t="str">
        <f t="shared" si="6"/>
        <v/>
      </c>
      <c r="E26" s="13" t="str">
        <f t="shared" si="1"/>
        <v/>
      </c>
      <c r="F26" s="21" t="str">
        <f t="shared" si="11"/>
        <v/>
      </c>
      <c r="G26" s="23" t="str">
        <f t="shared" si="12"/>
        <v/>
      </c>
      <c r="H26" s="19" t="str">
        <f t="shared" si="2"/>
        <v/>
      </c>
      <c r="I26" s="19" t="str">
        <f t="shared" si="13"/>
        <v/>
      </c>
      <c r="J26" s="19" t="str">
        <f t="shared" si="14"/>
        <v/>
      </c>
      <c r="K26" s="20" t="str">
        <f t="shared" si="15"/>
        <v/>
      </c>
      <c r="L26" s="11" t="str">
        <f t="shared" si="16"/>
        <v/>
      </c>
    </row>
    <row r="27" spans="2:12" hidden="1" outlineLevel="1" x14ac:dyDescent="0.2">
      <c r="B27" s="9" t="s">
        <v>48</v>
      </c>
      <c r="C27" s="11" t="str">
        <f t="shared" si="5"/>
        <v/>
      </c>
      <c r="D27" s="13" t="str">
        <f t="shared" si="6"/>
        <v/>
      </c>
      <c r="E27" s="13" t="str">
        <f t="shared" si="1"/>
        <v/>
      </c>
      <c r="F27" s="21" t="str">
        <f t="shared" si="11"/>
        <v/>
      </c>
      <c r="G27" s="23" t="str">
        <f t="shared" si="12"/>
        <v/>
      </c>
      <c r="H27" s="19" t="str">
        <f t="shared" si="2"/>
        <v/>
      </c>
      <c r="I27" s="19" t="str">
        <f t="shared" si="13"/>
        <v/>
      </c>
      <c r="J27" s="19" t="str">
        <f t="shared" si="14"/>
        <v/>
      </c>
      <c r="K27" s="20" t="str">
        <f t="shared" si="15"/>
        <v/>
      </c>
      <c r="L27" s="11" t="str">
        <f t="shared" si="16"/>
        <v/>
      </c>
    </row>
    <row r="28" spans="2:12" hidden="1" outlineLevel="1" x14ac:dyDescent="0.2">
      <c r="B28" s="9" t="s">
        <v>49</v>
      </c>
      <c r="C28" s="11" t="str">
        <f t="shared" si="5"/>
        <v/>
      </c>
      <c r="D28" s="13" t="str">
        <f t="shared" si="6"/>
        <v/>
      </c>
      <c r="E28" s="13" t="str">
        <f t="shared" si="1"/>
        <v/>
      </c>
      <c r="F28" s="21" t="str">
        <f t="shared" si="11"/>
        <v/>
      </c>
      <c r="G28" s="23" t="str">
        <f t="shared" si="12"/>
        <v/>
      </c>
      <c r="H28" s="19" t="str">
        <f t="shared" si="2"/>
        <v/>
      </c>
      <c r="I28" s="19" t="str">
        <f t="shared" si="13"/>
        <v/>
      </c>
      <c r="J28" s="19" t="str">
        <f t="shared" si="14"/>
        <v/>
      </c>
      <c r="K28" s="20" t="str">
        <f t="shared" si="15"/>
        <v/>
      </c>
      <c r="L28" s="11" t="str">
        <f t="shared" si="16"/>
        <v/>
      </c>
    </row>
    <row r="29" spans="2:12" hidden="1" outlineLevel="1" x14ac:dyDescent="0.2">
      <c r="B29" s="9" t="s">
        <v>50</v>
      </c>
      <c r="C29" s="11" t="str">
        <f t="shared" si="5"/>
        <v/>
      </c>
      <c r="D29" s="13" t="str">
        <f t="shared" si="6"/>
        <v/>
      </c>
      <c r="E29" s="13" t="str">
        <f t="shared" si="1"/>
        <v/>
      </c>
      <c r="F29" s="21" t="str">
        <f t="shared" si="11"/>
        <v/>
      </c>
      <c r="G29" s="23" t="str">
        <f t="shared" si="12"/>
        <v/>
      </c>
      <c r="H29" s="19" t="str">
        <f t="shared" si="2"/>
        <v/>
      </c>
      <c r="I29" s="19" t="str">
        <f t="shared" si="13"/>
        <v/>
      </c>
      <c r="J29" s="19" t="str">
        <f t="shared" si="14"/>
        <v/>
      </c>
      <c r="K29" s="20" t="str">
        <f t="shared" si="15"/>
        <v/>
      </c>
      <c r="L29" s="11" t="str">
        <f t="shared" si="16"/>
        <v/>
      </c>
    </row>
    <row r="30" spans="2:12" hidden="1" outlineLevel="1" x14ac:dyDescent="0.2">
      <c r="B30" s="9" t="s">
        <v>51</v>
      </c>
      <c r="C30" s="11" t="str">
        <f t="shared" si="5"/>
        <v/>
      </c>
      <c r="D30" s="13" t="str">
        <f t="shared" si="6"/>
        <v/>
      </c>
      <c r="E30" s="13" t="str">
        <f t="shared" si="1"/>
        <v/>
      </c>
      <c r="F30" s="21" t="str">
        <f t="shared" si="11"/>
        <v/>
      </c>
      <c r="G30" s="23" t="str">
        <f t="shared" si="12"/>
        <v/>
      </c>
      <c r="H30" s="19" t="str">
        <f t="shared" si="2"/>
        <v/>
      </c>
      <c r="I30" s="19" t="str">
        <f t="shared" si="13"/>
        <v/>
      </c>
      <c r="J30" s="19" t="str">
        <f t="shared" si="14"/>
        <v/>
      </c>
      <c r="K30" s="20" t="str">
        <f t="shared" si="15"/>
        <v/>
      </c>
      <c r="L30" s="11" t="str">
        <f t="shared" si="16"/>
        <v/>
      </c>
    </row>
    <row r="31" spans="2:12" hidden="1" outlineLevel="1" x14ac:dyDescent="0.2">
      <c r="B31" s="9" t="s">
        <v>52</v>
      </c>
      <c r="C31" s="11" t="str">
        <f t="shared" si="5"/>
        <v/>
      </c>
      <c r="D31" s="13" t="str">
        <f t="shared" si="6"/>
        <v/>
      </c>
      <c r="E31" s="13" t="str">
        <f t="shared" si="1"/>
        <v/>
      </c>
      <c r="F31" s="21" t="str">
        <f t="shared" si="11"/>
        <v/>
      </c>
      <c r="G31" s="23" t="str">
        <f t="shared" si="12"/>
        <v/>
      </c>
      <c r="H31" s="19" t="str">
        <f t="shared" si="2"/>
        <v/>
      </c>
      <c r="I31" s="19" t="str">
        <f t="shared" si="13"/>
        <v/>
      </c>
      <c r="J31" s="19" t="str">
        <f t="shared" si="14"/>
        <v/>
      </c>
      <c r="K31" s="20" t="str">
        <f t="shared" si="15"/>
        <v/>
      </c>
      <c r="L31" s="11" t="str">
        <f t="shared" si="16"/>
        <v/>
      </c>
    </row>
    <row r="32" spans="2:12" hidden="1" outlineLevel="1" x14ac:dyDescent="0.2">
      <c r="B32" s="9" t="s">
        <v>53</v>
      </c>
      <c r="C32" s="11" t="str">
        <f t="shared" si="5"/>
        <v/>
      </c>
      <c r="D32" s="13" t="str">
        <f t="shared" si="6"/>
        <v/>
      </c>
      <c r="E32" s="13" t="str">
        <f t="shared" si="1"/>
        <v/>
      </c>
      <c r="F32" s="21" t="str">
        <f t="shared" si="11"/>
        <v/>
      </c>
      <c r="G32" s="23" t="str">
        <f t="shared" si="12"/>
        <v/>
      </c>
      <c r="H32" s="19" t="str">
        <f t="shared" si="2"/>
        <v/>
      </c>
      <c r="I32" s="19" t="str">
        <f t="shared" si="13"/>
        <v/>
      </c>
      <c r="J32" s="19" t="str">
        <f t="shared" si="14"/>
        <v/>
      </c>
      <c r="K32" s="20" t="str">
        <f t="shared" si="15"/>
        <v/>
      </c>
      <c r="L32" s="11" t="str">
        <f t="shared" si="16"/>
        <v/>
      </c>
    </row>
    <row r="33" spans="2:12" hidden="1" outlineLevel="1" x14ac:dyDescent="0.2">
      <c r="B33" s="9" t="s">
        <v>54</v>
      </c>
      <c r="C33" s="11" t="str">
        <f t="shared" si="5"/>
        <v/>
      </c>
      <c r="D33" s="13" t="str">
        <f t="shared" si="6"/>
        <v/>
      </c>
      <c r="E33" s="13" t="str">
        <f t="shared" si="1"/>
        <v/>
      </c>
      <c r="F33" s="21" t="str">
        <f t="shared" si="11"/>
        <v/>
      </c>
      <c r="G33" s="23" t="str">
        <f t="shared" si="12"/>
        <v/>
      </c>
      <c r="H33" s="19" t="str">
        <f t="shared" si="2"/>
        <v/>
      </c>
      <c r="I33" s="19" t="str">
        <f t="shared" si="13"/>
        <v/>
      </c>
      <c r="J33" s="19" t="str">
        <f t="shared" si="14"/>
        <v/>
      </c>
      <c r="K33" s="20" t="str">
        <f t="shared" si="15"/>
        <v/>
      </c>
      <c r="L33" s="11" t="str">
        <f t="shared" si="16"/>
        <v/>
      </c>
    </row>
    <row r="34" spans="2:12" hidden="1" outlineLevel="1" x14ac:dyDescent="0.2">
      <c r="B34" s="9" t="s">
        <v>55</v>
      </c>
      <c r="C34" s="11" t="str">
        <f t="shared" si="5"/>
        <v/>
      </c>
      <c r="D34" s="13" t="str">
        <f t="shared" si="6"/>
        <v/>
      </c>
      <c r="E34" s="13" t="str">
        <f t="shared" si="1"/>
        <v/>
      </c>
      <c r="F34" s="21" t="str">
        <f t="shared" si="11"/>
        <v/>
      </c>
      <c r="G34" s="23" t="str">
        <f t="shared" si="12"/>
        <v/>
      </c>
      <c r="H34" s="19" t="str">
        <f t="shared" si="2"/>
        <v/>
      </c>
      <c r="I34" s="19" t="str">
        <f t="shared" si="13"/>
        <v/>
      </c>
      <c r="J34" s="19" t="str">
        <f t="shared" si="14"/>
        <v/>
      </c>
      <c r="K34" s="20" t="str">
        <f t="shared" si="15"/>
        <v/>
      </c>
      <c r="L34" s="11" t="str">
        <f t="shared" si="16"/>
        <v/>
      </c>
    </row>
    <row r="35" spans="2:12" hidden="1" outlineLevel="1" x14ac:dyDescent="0.2">
      <c r="B35" s="9" t="s">
        <v>56</v>
      </c>
      <c r="C35" s="11" t="str">
        <f t="shared" si="5"/>
        <v/>
      </c>
      <c r="D35" s="13" t="str">
        <f t="shared" si="6"/>
        <v/>
      </c>
      <c r="E35" s="13" t="str">
        <f t="shared" si="1"/>
        <v/>
      </c>
      <c r="F35" s="21" t="str">
        <f t="shared" si="11"/>
        <v/>
      </c>
      <c r="G35" s="23" t="str">
        <f t="shared" si="12"/>
        <v/>
      </c>
      <c r="H35" s="19" t="str">
        <f t="shared" si="2"/>
        <v/>
      </c>
      <c r="I35" s="19" t="str">
        <f t="shared" si="13"/>
        <v/>
      </c>
      <c r="J35" s="19" t="str">
        <f t="shared" si="14"/>
        <v/>
      </c>
      <c r="K35" s="20" t="str">
        <f t="shared" si="15"/>
        <v/>
      </c>
      <c r="L35" s="11" t="str">
        <f t="shared" si="16"/>
        <v/>
      </c>
    </row>
    <row r="36" spans="2:12" hidden="1" outlineLevel="1" x14ac:dyDescent="0.2">
      <c r="B36" s="9" t="s">
        <v>57</v>
      </c>
      <c r="C36" s="11" t="str">
        <f t="shared" si="5"/>
        <v/>
      </c>
      <c r="D36" s="13" t="str">
        <f t="shared" si="6"/>
        <v/>
      </c>
      <c r="E36" s="13" t="str">
        <f t="shared" si="1"/>
        <v/>
      </c>
      <c r="F36" s="21" t="str">
        <f t="shared" si="11"/>
        <v/>
      </c>
      <c r="G36" s="23" t="str">
        <f t="shared" si="12"/>
        <v/>
      </c>
      <c r="H36" s="19" t="str">
        <f t="shared" si="2"/>
        <v/>
      </c>
      <c r="I36" s="19" t="str">
        <f t="shared" si="13"/>
        <v/>
      </c>
      <c r="J36" s="19" t="str">
        <f t="shared" si="14"/>
        <v/>
      </c>
      <c r="K36" s="20" t="str">
        <f t="shared" si="15"/>
        <v/>
      </c>
      <c r="L36" s="11" t="str">
        <f t="shared" si="16"/>
        <v/>
      </c>
    </row>
    <row r="37" spans="2:12" hidden="1" outlineLevel="1" x14ac:dyDescent="0.2">
      <c r="B37" s="9" t="s">
        <v>58</v>
      </c>
      <c r="C37" s="11" t="str">
        <f t="shared" si="5"/>
        <v/>
      </c>
      <c r="D37" s="13" t="str">
        <f t="shared" si="6"/>
        <v/>
      </c>
      <c r="E37" s="13" t="str">
        <f t="shared" si="1"/>
        <v/>
      </c>
      <c r="F37" s="21" t="str">
        <f t="shared" ref="F37:F39" si="17">IF(E37="","",E37-D37+1)</f>
        <v/>
      </c>
      <c r="G37" s="23" t="str">
        <f t="shared" ref="G37:G39" si="18">IF(D37="","",DATE(YEAR(E37)+1,1,1)-DATE(YEAR(E37),1,1))</f>
        <v/>
      </c>
      <c r="H37" s="19" t="str">
        <f t="shared" ref="H37:H39" si="19">IF(D37="","",VLOOKUP($E37,$E$47:$H$117,4,1)*100)</f>
        <v/>
      </c>
      <c r="I37" s="19" t="str">
        <f t="shared" ref="I37:I39" si="20">IF(D37="","",I36)</f>
        <v/>
      </c>
      <c r="J37" s="19" t="str">
        <f t="shared" ref="J37:J39" si="21">IF(E37="","",I37+H37)</f>
        <v/>
      </c>
      <c r="K37" s="20" t="str">
        <f t="shared" ref="K37:K39" si="22">IF(E37="","",ROUND(C37/G37*J37/100,4))</f>
        <v/>
      </c>
      <c r="L37" s="11" t="str">
        <f t="shared" ref="L37:L39" si="23">IF(E37="","",ROUND(C37/G37*F37*J37/100,2))</f>
        <v/>
      </c>
    </row>
    <row r="38" spans="2:12" hidden="1" outlineLevel="1" x14ac:dyDescent="0.2">
      <c r="B38" s="9" t="s">
        <v>59</v>
      </c>
      <c r="C38" s="11" t="str">
        <f t="shared" si="5"/>
        <v/>
      </c>
      <c r="D38" s="13" t="str">
        <f t="shared" si="6"/>
        <v/>
      </c>
      <c r="E38" s="13" t="str">
        <f t="shared" si="1"/>
        <v/>
      </c>
      <c r="F38" s="21" t="str">
        <f t="shared" si="17"/>
        <v/>
      </c>
      <c r="G38" s="23" t="str">
        <f t="shared" si="18"/>
        <v/>
      </c>
      <c r="H38" s="19" t="str">
        <f t="shared" si="19"/>
        <v/>
      </c>
      <c r="I38" s="19" t="str">
        <f t="shared" si="20"/>
        <v/>
      </c>
      <c r="J38" s="19" t="str">
        <f t="shared" si="21"/>
        <v/>
      </c>
      <c r="K38" s="20" t="str">
        <f t="shared" si="22"/>
        <v/>
      </c>
      <c r="L38" s="11" t="str">
        <f t="shared" si="23"/>
        <v/>
      </c>
    </row>
    <row r="39" spans="2:12" hidden="1" outlineLevel="1" x14ac:dyDescent="0.2">
      <c r="B39" s="9" t="s">
        <v>60</v>
      </c>
      <c r="C39" s="11" t="str">
        <f t="shared" si="5"/>
        <v/>
      </c>
      <c r="D39" s="13" t="str">
        <f t="shared" si="6"/>
        <v/>
      </c>
      <c r="E39" s="13" t="str">
        <f t="shared" si="1"/>
        <v/>
      </c>
      <c r="F39" s="21" t="str">
        <f t="shared" si="17"/>
        <v/>
      </c>
      <c r="G39" s="23" t="str">
        <f t="shared" si="18"/>
        <v/>
      </c>
      <c r="H39" s="19" t="str">
        <f t="shared" si="19"/>
        <v/>
      </c>
      <c r="I39" s="19" t="str">
        <f t="shared" si="20"/>
        <v/>
      </c>
      <c r="J39" s="19" t="str">
        <f t="shared" si="21"/>
        <v/>
      </c>
      <c r="K39" s="20" t="str">
        <f t="shared" si="22"/>
        <v/>
      </c>
      <c r="L39" s="11" t="str">
        <f t="shared" si="23"/>
        <v/>
      </c>
    </row>
    <row r="40" spans="2:12" hidden="1" outlineLevel="1" x14ac:dyDescent="0.2">
      <c r="B40" s="9" t="s">
        <v>61</v>
      </c>
      <c r="C40" s="11" t="str">
        <f t="shared" ref="C40:C41" si="24">IF(D40="","",$C$6)</f>
        <v/>
      </c>
      <c r="D40" s="13" t="str">
        <f t="shared" ref="D40:D41" si="25">IF($C$8&gt;E39,E39+1,"")</f>
        <v/>
      </c>
      <c r="E40" s="13" t="str">
        <f t="shared" ref="E40:E41" si="26">IF(D40="","",IF(VLOOKUP($D40,$E$47:$G$117,3,1)&gt;$C$8,$C$8,VLOOKUP($D40,$E$47:$G$117,3,1)))</f>
        <v/>
      </c>
      <c r="F40" s="21" t="str">
        <f t="shared" ref="F40:F41" si="27">IF(E40="","",E40-D40+1)</f>
        <v/>
      </c>
      <c r="G40" s="23" t="str">
        <f t="shared" ref="G40:G41" si="28">IF(D40="","",DATE(YEAR(E40)+1,1,1)-DATE(YEAR(E40),1,1))</f>
        <v/>
      </c>
      <c r="H40" s="19" t="str">
        <f t="shared" ref="H40:H41" si="29">IF(D40="","",VLOOKUP($E40,$E$47:$H$117,4,1)*100)</f>
        <v/>
      </c>
      <c r="I40" s="19" t="str">
        <f t="shared" ref="I40:I41" si="30">IF(D40="","",I39)</f>
        <v/>
      </c>
      <c r="J40" s="19" t="str">
        <f t="shared" ref="J40:J41" si="31">IF(E40="","",I40+H40)</f>
        <v/>
      </c>
      <c r="K40" s="20" t="str">
        <f t="shared" ref="K40:K41" si="32">IF(E40="","",ROUND(C40/G40*J40/100,4))</f>
        <v/>
      </c>
      <c r="L40" s="11" t="str">
        <f t="shared" ref="L40:L41" si="33">IF(E40="","",ROUND(C40/G40*F40*J40/100,2))</f>
        <v/>
      </c>
    </row>
    <row r="41" spans="2:12" hidden="1" outlineLevel="1" x14ac:dyDescent="0.2">
      <c r="B41" s="9" t="s">
        <v>62</v>
      </c>
      <c r="C41" s="11" t="str">
        <f t="shared" si="24"/>
        <v/>
      </c>
      <c r="D41" s="13" t="str">
        <f t="shared" si="25"/>
        <v/>
      </c>
      <c r="E41" s="13" t="str">
        <f t="shared" si="26"/>
        <v/>
      </c>
      <c r="F41" s="21" t="str">
        <f t="shared" si="27"/>
        <v/>
      </c>
      <c r="G41" s="23" t="str">
        <f t="shared" si="28"/>
        <v/>
      </c>
      <c r="H41" s="19" t="str">
        <f t="shared" si="29"/>
        <v/>
      </c>
      <c r="I41" s="19" t="str">
        <f t="shared" si="30"/>
        <v/>
      </c>
      <c r="J41" s="19" t="str">
        <f t="shared" si="31"/>
        <v/>
      </c>
      <c r="K41" s="20" t="str">
        <f t="shared" si="32"/>
        <v/>
      </c>
      <c r="L41" s="11" t="str">
        <f t="shared" si="33"/>
        <v/>
      </c>
    </row>
    <row r="42" spans="2:12" collapsed="1" x14ac:dyDescent="0.2">
      <c r="B42" s="9"/>
      <c r="C42" s="9"/>
      <c r="D42" s="9"/>
      <c r="E42" s="9"/>
      <c r="F42" s="21"/>
      <c r="G42" s="19"/>
      <c r="H42" s="19"/>
      <c r="I42" s="19"/>
      <c r="J42" s="19"/>
      <c r="K42" s="19"/>
      <c r="L42" s="11"/>
    </row>
    <row r="43" spans="2:12" s="3" customFormat="1" x14ac:dyDescent="0.2">
      <c r="B43" s="16" t="s">
        <v>30</v>
      </c>
      <c r="C43" s="16"/>
      <c r="D43" s="16"/>
      <c r="E43" s="16"/>
      <c r="F43" s="22">
        <f>SUM(F12:F42)</f>
        <v>828</v>
      </c>
      <c r="G43" s="17"/>
      <c r="H43" s="17"/>
      <c r="I43" s="17"/>
      <c r="J43" s="17"/>
      <c r="K43" s="40" t="s">
        <v>63</v>
      </c>
      <c r="L43" s="18">
        <f>ROUND(SUM(L12:L42),2)</f>
        <v>268.12</v>
      </c>
    </row>
    <row r="45" spans="2:12" x14ac:dyDescent="0.2">
      <c r="B45" s="41"/>
      <c r="I45" s="42"/>
      <c r="J45" s="43"/>
      <c r="K45" s="44" t="s">
        <v>64</v>
      </c>
      <c r="L45" s="45">
        <f>C6+L43</f>
        <v>1387.12</v>
      </c>
    </row>
    <row r="47" spans="2:12" x14ac:dyDescent="0.2">
      <c r="B47" s="26" t="s">
        <v>35</v>
      </c>
      <c r="E47" s="34">
        <v>36161</v>
      </c>
      <c r="F47" s="4" t="s">
        <v>34</v>
      </c>
      <c r="G47" s="2">
        <v>36280</v>
      </c>
      <c r="H47" s="24">
        <v>2.5000000000000001E-2</v>
      </c>
      <c r="J47" s="2"/>
    </row>
    <row r="48" spans="2:12" x14ac:dyDescent="0.2">
      <c r="E48" s="2">
        <v>36281</v>
      </c>
      <c r="F48" s="4" t="s">
        <v>34</v>
      </c>
      <c r="G48" s="2">
        <v>36525</v>
      </c>
      <c r="H48" s="24">
        <v>1.95E-2</v>
      </c>
    </row>
    <row r="49" spans="5:8" x14ac:dyDescent="0.2">
      <c r="E49" s="2">
        <v>36647</v>
      </c>
      <c r="F49" s="4" t="s">
        <v>34</v>
      </c>
      <c r="G49" s="2">
        <v>36769</v>
      </c>
      <c r="H49" s="24">
        <v>3.4200000000000001E-2</v>
      </c>
    </row>
    <row r="50" spans="5:8" x14ac:dyDescent="0.2">
      <c r="E50" s="2">
        <v>36770</v>
      </c>
      <c r="F50" s="4" t="s">
        <v>34</v>
      </c>
      <c r="G50" s="2">
        <v>37134</v>
      </c>
      <c r="H50" s="24">
        <v>4.2599999999999999E-2</v>
      </c>
    </row>
    <row r="51" spans="5:8" x14ac:dyDescent="0.2">
      <c r="E51" s="27">
        <v>37135</v>
      </c>
      <c r="F51" s="28" t="s">
        <v>34</v>
      </c>
      <c r="G51" s="27">
        <v>37256</v>
      </c>
      <c r="H51" s="29">
        <v>3.6200000000000003E-2</v>
      </c>
    </row>
    <row r="52" spans="5:8" x14ac:dyDescent="0.2">
      <c r="E52" s="2">
        <v>37257</v>
      </c>
      <c r="F52" s="4" t="s">
        <v>34</v>
      </c>
      <c r="G52" s="2">
        <v>37437</v>
      </c>
      <c r="H52" s="24">
        <v>2.5700000000000001E-2</v>
      </c>
    </row>
    <row r="53" spans="5:8" x14ac:dyDescent="0.2">
      <c r="E53" s="2">
        <v>37438</v>
      </c>
      <c r="F53" s="4" t="s">
        <v>34</v>
      </c>
      <c r="G53" s="2">
        <v>37621</v>
      </c>
      <c r="H53" s="24">
        <v>2.47E-2</v>
      </c>
    </row>
    <row r="54" spans="5:8" x14ac:dyDescent="0.2">
      <c r="E54" s="2">
        <v>37622</v>
      </c>
      <c r="F54" s="4" t="s">
        <v>34</v>
      </c>
      <c r="G54" s="2">
        <v>37802</v>
      </c>
      <c r="H54" s="24">
        <v>1.9699999999999999E-2</v>
      </c>
    </row>
    <row r="55" spans="5:8" x14ac:dyDescent="0.2">
      <c r="E55" s="2">
        <v>37803</v>
      </c>
      <c r="F55" s="4" t="s">
        <v>34</v>
      </c>
      <c r="G55" s="2">
        <v>37986</v>
      </c>
      <c r="H55" s="24">
        <v>1.2200000000000001E-2</v>
      </c>
    </row>
    <row r="56" spans="5:8" x14ac:dyDescent="0.2">
      <c r="E56" s="2">
        <v>37987</v>
      </c>
      <c r="F56" s="4" t="s">
        <v>34</v>
      </c>
      <c r="G56" s="2">
        <v>38168</v>
      </c>
      <c r="H56" s="24">
        <v>1.14E-2</v>
      </c>
    </row>
    <row r="57" spans="5:8" x14ac:dyDescent="0.2">
      <c r="E57" s="2">
        <v>38169</v>
      </c>
      <c r="F57" s="4" t="s">
        <v>34</v>
      </c>
      <c r="G57" s="2">
        <v>38352</v>
      </c>
      <c r="H57" s="24">
        <v>1.1299999999999999E-2</v>
      </c>
    </row>
    <row r="58" spans="5:8" x14ac:dyDescent="0.2">
      <c r="E58" s="2">
        <v>38353</v>
      </c>
      <c r="F58" s="4" t="s">
        <v>34</v>
      </c>
      <c r="G58" s="2">
        <v>38533</v>
      </c>
      <c r="H58" s="24">
        <v>1.21E-2</v>
      </c>
    </row>
    <row r="59" spans="5:8" x14ac:dyDescent="0.2">
      <c r="E59" s="2">
        <v>38534</v>
      </c>
      <c r="F59" s="4" t="s">
        <v>34</v>
      </c>
      <c r="G59" s="2">
        <v>38717</v>
      </c>
      <c r="H59" s="24">
        <v>1.17E-2</v>
      </c>
    </row>
    <row r="60" spans="5:8" x14ac:dyDescent="0.2">
      <c r="E60" s="2">
        <v>38718</v>
      </c>
      <c r="F60" s="4" t="s">
        <v>34</v>
      </c>
      <c r="G60" s="2">
        <v>38898</v>
      </c>
      <c r="H60" s="24">
        <v>1.37E-2</v>
      </c>
    </row>
    <row r="61" spans="5:8" x14ac:dyDescent="0.2">
      <c r="E61" s="2">
        <v>38899</v>
      </c>
      <c r="F61" s="4" t="s">
        <v>34</v>
      </c>
      <c r="G61" s="2">
        <v>39082</v>
      </c>
      <c r="H61" s="24">
        <v>1.95E-2</v>
      </c>
    </row>
    <row r="62" spans="5:8" x14ac:dyDescent="0.2">
      <c r="E62" s="2">
        <v>39083</v>
      </c>
      <c r="F62" s="4" t="s">
        <v>34</v>
      </c>
      <c r="G62" s="2">
        <v>39263</v>
      </c>
      <c r="H62" s="24">
        <v>2.7E-2</v>
      </c>
    </row>
    <row r="63" spans="5:8" x14ac:dyDescent="0.2">
      <c r="E63" s="2">
        <v>39264</v>
      </c>
      <c r="F63" s="4" t="s">
        <v>34</v>
      </c>
      <c r="G63" s="2">
        <v>39447</v>
      </c>
      <c r="H63" s="24">
        <v>3.1899999999999998E-2</v>
      </c>
    </row>
    <row r="64" spans="5:8" x14ac:dyDescent="0.2">
      <c r="E64" s="2">
        <v>39448</v>
      </c>
      <c r="F64" s="4" t="s">
        <v>34</v>
      </c>
      <c r="G64" s="2">
        <v>39629</v>
      </c>
      <c r="H64" s="24">
        <v>3.32E-2</v>
      </c>
    </row>
    <row r="65" spans="5:8" x14ac:dyDescent="0.2">
      <c r="E65" s="2">
        <v>39630</v>
      </c>
      <c r="F65" s="4" t="s">
        <v>34</v>
      </c>
      <c r="G65" s="2">
        <v>39813</v>
      </c>
      <c r="H65" s="24">
        <v>3.1899999999999998E-2</v>
      </c>
    </row>
    <row r="66" spans="5:8" x14ac:dyDescent="0.2">
      <c r="E66" s="2">
        <v>39814</v>
      </c>
      <c r="F66" s="4" t="s">
        <v>34</v>
      </c>
      <c r="G66" s="2">
        <v>39994</v>
      </c>
      <c r="H66" s="24">
        <v>1.6199999999999999E-2</v>
      </c>
    </row>
    <row r="67" spans="5:8" x14ac:dyDescent="0.2">
      <c r="E67" s="2">
        <v>39995</v>
      </c>
      <c r="F67" s="4" t="s">
        <v>34</v>
      </c>
      <c r="G67" s="2">
        <v>40178</v>
      </c>
      <c r="H67" s="24">
        <v>1.1999999999999999E-3</v>
      </c>
    </row>
    <row r="68" spans="5:8" x14ac:dyDescent="0.2">
      <c r="E68" s="2">
        <v>40179</v>
      </c>
      <c r="F68" s="4" t="s">
        <v>34</v>
      </c>
      <c r="G68" s="2">
        <v>40359</v>
      </c>
      <c r="H68" s="24">
        <v>1.1999999999999999E-3</v>
      </c>
    </row>
    <row r="69" spans="5:8" x14ac:dyDescent="0.2">
      <c r="E69" s="2">
        <v>40360</v>
      </c>
      <c r="F69" s="4" t="s">
        <v>34</v>
      </c>
      <c r="G69" s="2">
        <v>40543</v>
      </c>
      <c r="H69" s="24">
        <v>1.1999999999999999E-3</v>
      </c>
    </row>
    <row r="70" spans="5:8" x14ac:dyDescent="0.2">
      <c r="E70" s="2">
        <v>40544</v>
      </c>
      <c r="F70" s="4" t="s">
        <v>34</v>
      </c>
      <c r="G70" s="2">
        <v>40724</v>
      </c>
      <c r="H70" s="24">
        <v>1.1999999999999999E-3</v>
      </c>
    </row>
    <row r="71" spans="5:8" x14ac:dyDescent="0.2">
      <c r="E71" s="2">
        <v>40725</v>
      </c>
      <c r="F71" s="4" t="s">
        <v>34</v>
      </c>
      <c r="G71" s="2">
        <v>40908</v>
      </c>
      <c r="H71" s="24">
        <v>3.7000000000000002E-3</v>
      </c>
    </row>
    <row r="72" spans="5:8" x14ac:dyDescent="0.2">
      <c r="E72" s="2">
        <v>40909</v>
      </c>
      <c r="F72" s="4" t="s">
        <v>34</v>
      </c>
      <c r="G72" s="2">
        <v>41090</v>
      </c>
      <c r="H72" s="24">
        <v>1.1999999999999999E-3</v>
      </c>
    </row>
    <row r="73" spans="5:8" x14ac:dyDescent="0.2">
      <c r="E73" s="2">
        <v>41091</v>
      </c>
      <c r="F73" s="4" t="s">
        <v>34</v>
      </c>
      <c r="G73" s="2">
        <v>41274</v>
      </c>
      <c r="H73" s="24">
        <v>1.1999999999999999E-3</v>
      </c>
    </row>
    <row r="74" spans="5:8" x14ac:dyDescent="0.2">
      <c r="E74" s="2">
        <v>41275</v>
      </c>
      <c r="F74" s="4" t="s">
        <v>34</v>
      </c>
      <c r="G74" s="2">
        <v>41455</v>
      </c>
      <c r="H74" s="24">
        <v>-1.2999999999999999E-3</v>
      </c>
    </row>
    <row r="75" spans="5:8" x14ac:dyDescent="0.2">
      <c r="E75" s="2">
        <v>41456</v>
      </c>
      <c r="F75" s="4" t="s">
        <v>34</v>
      </c>
      <c r="G75" s="2">
        <v>41639</v>
      </c>
      <c r="H75" s="24">
        <v>-3.8E-3</v>
      </c>
    </row>
    <row r="76" spans="5:8" x14ac:dyDescent="0.2">
      <c r="E76" s="2">
        <v>41640</v>
      </c>
      <c r="F76" s="4" t="s">
        <v>34</v>
      </c>
      <c r="G76" s="2">
        <v>41820</v>
      </c>
      <c r="H76" s="24">
        <v>-6.3E-3</v>
      </c>
    </row>
    <row r="77" spans="5:8" x14ac:dyDescent="0.2">
      <c r="E77" s="2">
        <v>41821</v>
      </c>
      <c r="F77" s="4" t="s">
        <v>34</v>
      </c>
      <c r="G77" s="2">
        <v>42004</v>
      </c>
      <c r="H77" s="24">
        <v>-7.3000000000000001E-3</v>
      </c>
    </row>
    <row r="78" spans="5:8" x14ac:dyDescent="0.2">
      <c r="E78" s="2">
        <v>42005</v>
      </c>
      <c r="F78" s="4" t="s">
        <v>34</v>
      </c>
      <c r="G78" s="2">
        <v>42185</v>
      </c>
      <c r="H78" s="24">
        <v>-8.3000000000000001E-3</v>
      </c>
    </row>
    <row r="79" spans="5:8" x14ac:dyDescent="0.2">
      <c r="E79" s="2">
        <v>42186</v>
      </c>
      <c r="F79" s="4" t="s">
        <v>34</v>
      </c>
      <c r="G79" s="2">
        <v>42369</v>
      </c>
      <c r="H79" s="24">
        <v>-8.3000000000000001E-3</v>
      </c>
    </row>
    <row r="80" spans="5:8" x14ac:dyDescent="0.2">
      <c r="E80" s="2">
        <v>42370</v>
      </c>
      <c r="F80" s="4" t="s">
        <v>34</v>
      </c>
      <c r="G80" s="2">
        <v>42551</v>
      </c>
      <c r="H80" s="24">
        <v>-8.3000000000000001E-3</v>
      </c>
    </row>
    <row r="81" spans="2:8" x14ac:dyDescent="0.2">
      <c r="E81" s="2">
        <v>42552</v>
      </c>
      <c r="F81" s="4" t="s">
        <v>34</v>
      </c>
      <c r="G81" s="2">
        <v>42735</v>
      </c>
      <c r="H81" s="24">
        <v>-8.8000000000000005E-3</v>
      </c>
    </row>
    <row r="82" spans="2:8" x14ac:dyDescent="0.2">
      <c r="E82" s="2">
        <v>42736</v>
      </c>
      <c r="F82" s="4" t="s">
        <v>34</v>
      </c>
      <c r="G82" s="2">
        <v>42916</v>
      </c>
      <c r="H82" s="24">
        <v>-8.8000000000000005E-3</v>
      </c>
    </row>
    <row r="83" spans="2:8" x14ac:dyDescent="0.2">
      <c r="E83" s="2">
        <v>42917</v>
      </c>
      <c r="F83" s="4" t="s">
        <v>34</v>
      </c>
      <c r="G83" s="2">
        <v>43100</v>
      </c>
      <c r="H83" s="24">
        <v>-8.8000000000000005E-3</v>
      </c>
    </row>
    <row r="84" spans="2:8" x14ac:dyDescent="0.2">
      <c r="E84" s="2">
        <v>43101</v>
      </c>
      <c r="F84" s="4" t="s">
        <v>34</v>
      </c>
      <c r="G84" s="2">
        <v>43281</v>
      </c>
      <c r="H84" s="24">
        <v>-8.8000000000000005E-3</v>
      </c>
    </row>
    <row r="85" spans="2:8" x14ac:dyDescent="0.2">
      <c r="E85" s="2">
        <v>43282</v>
      </c>
      <c r="F85" s="4" t="s">
        <v>34</v>
      </c>
      <c r="G85" s="2">
        <v>43465</v>
      </c>
      <c r="H85" s="24">
        <v>-8.8000000000000005E-3</v>
      </c>
    </row>
    <row r="86" spans="2:8" x14ac:dyDescent="0.2">
      <c r="E86" s="2">
        <v>43466</v>
      </c>
      <c r="F86" s="4" t="s">
        <v>34</v>
      </c>
      <c r="G86" s="2">
        <v>43646</v>
      </c>
      <c r="H86" s="24">
        <v>-8.8000000000000005E-3</v>
      </c>
    </row>
    <row r="87" spans="2:8" x14ac:dyDescent="0.2">
      <c r="E87" s="2">
        <v>43647</v>
      </c>
      <c r="F87" s="4" t="s">
        <v>34</v>
      </c>
      <c r="G87" s="2">
        <v>43830</v>
      </c>
      <c r="H87" s="24">
        <v>-8.8000000000000005E-3</v>
      </c>
    </row>
    <row r="88" spans="2:8" x14ac:dyDescent="0.2">
      <c r="E88" s="2">
        <v>43831</v>
      </c>
      <c r="F88" s="4" t="s">
        <v>34</v>
      </c>
      <c r="G88" s="2">
        <v>44012</v>
      </c>
      <c r="H88" s="24">
        <v>-8.8000000000000005E-3</v>
      </c>
    </row>
    <row r="89" spans="2:8" x14ac:dyDescent="0.2">
      <c r="B89" s="3"/>
      <c r="D89" s="1"/>
      <c r="E89" s="2">
        <v>44013</v>
      </c>
      <c r="F89" s="4" t="s">
        <v>34</v>
      </c>
      <c r="G89" s="2">
        <v>44196</v>
      </c>
      <c r="H89" s="24">
        <v>-8.8000000000000005E-3</v>
      </c>
    </row>
    <row r="90" spans="2:8" x14ac:dyDescent="0.2">
      <c r="D90" s="1"/>
      <c r="E90" s="2">
        <v>44197</v>
      </c>
      <c r="F90" s="4" t="s">
        <v>34</v>
      </c>
      <c r="G90" s="2">
        <v>44377</v>
      </c>
      <c r="H90" s="24">
        <v>-8.8000000000000005E-3</v>
      </c>
    </row>
    <row r="91" spans="2:8" x14ac:dyDescent="0.2">
      <c r="E91" s="110">
        <v>44378</v>
      </c>
      <c r="F91" s="111" t="s">
        <v>34</v>
      </c>
      <c r="G91" s="110">
        <v>44561</v>
      </c>
      <c r="H91" s="112">
        <v>-8.8000000000000005E-3</v>
      </c>
    </row>
    <row r="92" spans="2:8" x14ac:dyDescent="0.2">
      <c r="E92" s="110">
        <v>44562</v>
      </c>
      <c r="F92" s="111" t="s">
        <v>34</v>
      </c>
      <c r="G92" s="110">
        <v>44742</v>
      </c>
      <c r="H92" s="112">
        <v>-8.8000000000000005E-3</v>
      </c>
    </row>
    <row r="93" spans="2:8" x14ac:dyDescent="0.2">
      <c r="E93" s="110">
        <v>44743</v>
      </c>
      <c r="F93" s="111" t="s">
        <v>34</v>
      </c>
      <c r="G93" s="110">
        <v>44926</v>
      </c>
      <c r="H93" s="112">
        <v>-8.8000000000000005E-3</v>
      </c>
    </row>
    <row r="94" spans="2:8" x14ac:dyDescent="0.2">
      <c r="B94" t="s">
        <v>40</v>
      </c>
      <c r="E94" s="110">
        <v>44927</v>
      </c>
      <c r="F94" s="111" t="s">
        <v>34</v>
      </c>
      <c r="G94" s="110">
        <v>45107</v>
      </c>
      <c r="H94" s="112">
        <v>1.6199999999999999E-2</v>
      </c>
    </row>
    <row r="95" spans="2:8" x14ac:dyDescent="0.2">
      <c r="B95" t="s">
        <v>41</v>
      </c>
      <c r="E95" s="110">
        <v>45108</v>
      </c>
      <c r="F95" s="111" t="s">
        <v>34</v>
      </c>
      <c r="G95" s="110">
        <v>45291</v>
      </c>
      <c r="H95" s="112">
        <v>3.1199999999999999E-2</v>
      </c>
    </row>
    <row r="96" spans="2:8" x14ac:dyDescent="0.2">
      <c r="B96" t="s">
        <v>42</v>
      </c>
      <c r="D96" s="1"/>
      <c r="E96" s="34">
        <v>45292</v>
      </c>
      <c r="F96" s="35" t="s">
        <v>34</v>
      </c>
      <c r="G96" s="34">
        <v>45473</v>
      </c>
      <c r="H96" s="36">
        <v>3.6200000000000003E-2</v>
      </c>
    </row>
    <row r="97" spans="2:8" x14ac:dyDescent="0.2">
      <c r="B97" t="s">
        <v>43</v>
      </c>
      <c r="C97" s="113"/>
      <c r="D97" s="1"/>
      <c r="E97" s="34">
        <v>45474</v>
      </c>
      <c r="F97" s="35" t="s">
        <v>34</v>
      </c>
      <c r="G97" s="34">
        <v>45657</v>
      </c>
      <c r="H97" s="36">
        <v>3.3700000000000001E-2</v>
      </c>
    </row>
    <row r="98" spans="2:8" x14ac:dyDescent="0.2">
      <c r="B98" s="113" t="s">
        <v>44</v>
      </c>
      <c r="D98" s="1" t="s">
        <v>36</v>
      </c>
      <c r="E98" s="34">
        <v>45658</v>
      </c>
      <c r="F98" s="35" t="s">
        <v>34</v>
      </c>
      <c r="G98" s="34">
        <v>45838</v>
      </c>
      <c r="H98" s="36">
        <v>2.2700000000000001E-2</v>
      </c>
    </row>
    <row r="99" spans="2:8" x14ac:dyDescent="0.2">
      <c r="E99" s="34"/>
      <c r="F99" s="35"/>
      <c r="G99" s="34"/>
      <c r="H99" s="36"/>
    </row>
    <row r="100" spans="2:8" x14ac:dyDescent="0.2">
      <c r="E100" s="34"/>
      <c r="F100" s="35"/>
      <c r="G100" s="34"/>
      <c r="H100" s="36"/>
    </row>
    <row r="101" spans="2:8" x14ac:dyDescent="0.2">
      <c r="E101" s="34"/>
      <c r="F101" s="35"/>
      <c r="G101" s="34"/>
      <c r="H101" s="36"/>
    </row>
    <row r="102" spans="2:8" x14ac:dyDescent="0.2">
      <c r="E102" s="34"/>
      <c r="F102" s="35"/>
      <c r="G102" s="34"/>
      <c r="H102" s="36"/>
    </row>
    <row r="103" spans="2:8" x14ac:dyDescent="0.2">
      <c r="E103" s="34"/>
      <c r="F103" s="35"/>
      <c r="G103" s="34"/>
      <c r="H103" s="36"/>
    </row>
    <row r="104" spans="2:8" x14ac:dyDescent="0.2">
      <c r="E104" s="34"/>
      <c r="F104" s="35"/>
      <c r="G104" s="34"/>
      <c r="H104" s="36"/>
    </row>
    <row r="105" spans="2:8" x14ac:dyDescent="0.2">
      <c r="E105" s="34"/>
      <c r="F105" s="35"/>
      <c r="G105" s="34"/>
      <c r="H105" s="36"/>
    </row>
    <row r="106" spans="2:8" x14ac:dyDescent="0.2">
      <c r="E106" s="34"/>
      <c r="F106" s="35"/>
      <c r="G106" s="34"/>
      <c r="H106" s="36"/>
    </row>
    <row r="107" spans="2:8" x14ac:dyDescent="0.2">
      <c r="E107" s="34"/>
      <c r="F107" s="35"/>
      <c r="G107" s="34"/>
      <c r="H107" s="36"/>
    </row>
    <row r="108" spans="2:8" x14ac:dyDescent="0.2">
      <c r="E108" s="34"/>
      <c r="F108" s="35"/>
      <c r="G108" s="34"/>
      <c r="H108" s="36"/>
    </row>
    <row r="109" spans="2:8" x14ac:dyDescent="0.2">
      <c r="E109" s="34"/>
      <c r="F109" s="35"/>
      <c r="G109" s="34"/>
      <c r="H109" s="36"/>
    </row>
    <row r="110" spans="2:8" x14ac:dyDescent="0.2">
      <c r="E110" s="34"/>
      <c r="F110" s="35"/>
      <c r="G110" s="34"/>
      <c r="H110" s="36"/>
    </row>
    <row r="111" spans="2:8" x14ac:dyDescent="0.2">
      <c r="E111" s="34"/>
      <c r="F111" s="35"/>
      <c r="G111" s="34"/>
      <c r="H111" s="36"/>
    </row>
    <row r="112" spans="2:8" x14ac:dyDescent="0.2">
      <c r="E112" s="34"/>
      <c r="F112" s="35"/>
      <c r="G112" s="34"/>
      <c r="H112" s="36"/>
    </row>
    <row r="113" spans="5:8" x14ac:dyDescent="0.2">
      <c r="E113" s="34"/>
      <c r="F113" s="35"/>
      <c r="G113" s="34"/>
      <c r="H113" s="36"/>
    </row>
    <row r="114" spans="5:8" x14ac:dyDescent="0.2">
      <c r="E114" s="34"/>
      <c r="F114" s="35"/>
      <c r="G114" s="34"/>
      <c r="H114" s="36"/>
    </row>
    <row r="115" spans="5:8" x14ac:dyDescent="0.2">
      <c r="E115" s="34"/>
      <c r="F115" s="35"/>
      <c r="G115" s="34"/>
      <c r="H115" s="36"/>
    </row>
    <row r="116" spans="5:8" x14ac:dyDescent="0.2">
      <c r="E116" s="34"/>
      <c r="F116" s="35"/>
      <c r="G116" s="34"/>
      <c r="H116" s="36"/>
    </row>
    <row r="117" spans="5:8" x14ac:dyDescent="0.2">
      <c r="E117" s="37"/>
      <c r="F117" s="38"/>
      <c r="G117" s="37"/>
      <c r="H117" s="39"/>
    </row>
    <row r="118" spans="5:8" x14ac:dyDescent="0.2">
      <c r="F118" s="4"/>
      <c r="H118" s="4"/>
    </row>
    <row r="119" spans="5:8" x14ac:dyDescent="0.2">
      <c r="F119" s="4"/>
      <c r="H119" s="4"/>
    </row>
    <row r="120" spans="5:8" x14ac:dyDescent="0.2">
      <c r="F120" s="4"/>
      <c r="H120" s="4"/>
    </row>
    <row r="121" spans="5:8" x14ac:dyDescent="0.2">
      <c r="F121" s="4"/>
      <c r="H121" s="4"/>
    </row>
    <row r="122" spans="5:8" x14ac:dyDescent="0.2">
      <c r="F122" s="4"/>
      <c r="H122" s="4"/>
    </row>
    <row r="123" spans="5:8" x14ac:dyDescent="0.2">
      <c r="F123" s="4"/>
      <c r="H123" s="4"/>
    </row>
    <row r="124" spans="5:8" x14ac:dyDescent="0.2">
      <c r="F124" s="4"/>
      <c r="H124" s="4"/>
    </row>
    <row r="125" spans="5:8" x14ac:dyDescent="0.2">
      <c r="F125" s="4"/>
      <c r="H125" s="4"/>
    </row>
    <row r="126" spans="5:8" x14ac:dyDescent="0.2">
      <c r="F126" s="4"/>
      <c r="H126" s="4"/>
    </row>
    <row r="127" spans="5:8" x14ac:dyDescent="0.2">
      <c r="F127" s="4"/>
      <c r="H127" s="4"/>
    </row>
    <row r="128" spans="5:8" x14ac:dyDescent="0.2">
      <c r="F128" s="4"/>
      <c r="H128" s="4"/>
    </row>
    <row r="129" spans="6:8" x14ac:dyDescent="0.2">
      <c r="F129" s="4"/>
      <c r="H129" s="4"/>
    </row>
    <row r="130" spans="6:8" x14ac:dyDescent="0.2">
      <c r="F130" s="4"/>
      <c r="H130" s="4"/>
    </row>
    <row r="131" spans="6:8" x14ac:dyDescent="0.2">
      <c r="F131" s="4"/>
      <c r="H131" s="4"/>
    </row>
    <row r="132" spans="6:8" x14ac:dyDescent="0.2">
      <c r="F132" s="4"/>
      <c r="H132" s="4"/>
    </row>
    <row r="133" spans="6:8" x14ac:dyDescent="0.2">
      <c r="F133" s="4"/>
      <c r="H133" s="4"/>
    </row>
    <row r="134" spans="6:8" x14ac:dyDescent="0.2">
      <c r="F134" s="4"/>
      <c r="H134" s="4"/>
    </row>
    <row r="135" spans="6:8" x14ac:dyDescent="0.2">
      <c r="F135" s="4"/>
      <c r="H135" s="4"/>
    </row>
    <row r="136" spans="6:8" x14ac:dyDescent="0.2">
      <c r="F136" s="4"/>
      <c r="H136" s="4"/>
    </row>
    <row r="137" spans="6:8" x14ac:dyDescent="0.2">
      <c r="F137" s="4"/>
      <c r="H137" s="4"/>
    </row>
    <row r="138" spans="6:8" x14ac:dyDescent="0.2">
      <c r="F138" s="4"/>
      <c r="H138" s="4"/>
    </row>
    <row r="139" spans="6:8" x14ac:dyDescent="0.2">
      <c r="F139" s="4"/>
      <c r="H139" s="4"/>
    </row>
    <row r="140" spans="6:8" x14ac:dyDescent="0.2">
      <c r="F140" s="4"/>
      <c r="H140" s="4"/>
    </row>
    <row r="141" spans="6:8" x14ac:dyDescent="0.2">
      <c r="F141" s="4"/>
      <c r="H141" s="4"/>
    </row>
    <row r="142" spans="6:8" x14ac:dyDescent="0.2">
      <c r="F142" s="4"/>
      <c r="H142" s="4"/>
    </row>
    <row r="143" spans="6:8" x14ac:dyDescent="0.2">
      <c r="F143" s="4"/>
      <c r="H143" s="4"/>
    </row>
    <row r="144" spans="6:8" x14ac:dyDescent="0.2">
      <c r="F144" s="4"/>
      <c r="H144" s="4"/>
    </row>
    <row r="145" spans="6:8" x14ac:dyDescent="0.2">
      <c r="F145" s="4"/>
      <c r="H145" s="4"/>
    </row>
    <row r="146" spans="6:8" x14ac:dyDescent="0.2">
      <c r="F146" s="4"/>
      <c r="H146" s="4"/>
    </row>
    <row r="147" spans="6:8" x14ac:dyDescent="0.2">
      <c r="F147" s="4"/>
      <c r="H147" s="4"/>
    </row>
    <row r="148" spans="6:8" x14ac:dyDescent="0.2">
      <c r="F148" s="4"/>
      <c r="H148" s="4"/>
    </row>
    <row r="149" spans="6:8" x14ac:dyDescent="0.2">
      <c r="F149" s="4"/>
      <c r="H149" s="4"/>
    </row>
    <row r="150" spans="6:8" x14ac:dyDescent="0.2">
      <c r="F150" s="4"/>
      <c r="H150" s="4"/>
    </row>
    <row r="151" spans="6:8" x14ac:dyDescent="0.2">
      <c r="F151" s="4"/>
      <c r="H151" s="4"/>
    </row>
    <row r="152" spans="6:8" x14ac:dyDescent="0.2">
      <c r="F152" s="4"/>
      <c r="H152" s="4"/>
    </row>
    <row r="153" spans="6:8" x14ac:dyDescent="0.2">
      <c r="F153" s="4"/>
      <c r="H153" s="4"/>
    </row>
    <row r="154" spans="6:8" x14ac:dyDescent="0.2">
      <c r="F154" s="4"/>
      <c r="H154" s="4"/>
    </row>
    <row r="155" spans="6:8" x14ac:dyDescent="0.2">
      <c r="F155" s="25"/>
      <c r="H155" s="4"/>
    </row>
    <row r="156" spans="6:8" x14ac:dyDescent="0.2">
      <c r="F156" s="25"/>
      <c r="H156" s="4"/>
    </row>
    <row r="157" spans="6:8" x14ac:dyDescent="0.2">
      <c r="F157" s="25"/>
      <c r="H157" s="4"/>
    </row>
    <row r="158" spans="6:8" x14ac:dyDescent="0.2">
      <c r="F158" s="25"/>
      <c r="H158" s="4"/>
    </row>
    <row r="159" spans="6:8" x14ac:dyDescent="0.2">
      <c r="F159" s="25"/>
      <c r="H159" s="4"/>
    </row>
    <row r="160" spans="6:8" x14ac:dyDescent="0.2">
      <c r="F160" s="25"/>
      <c r="H160" s="4"/>
    </row>
    <row r="161" spans="6:8" x14ac:dyDescent="0.2">
      <c r="F161" s="25"/>
      <c r="H161" s="4"/>
    </row>
    <row r="162" spans="6:8" x14ac:dyDescent="0.2">
      <c r="F162" s="25"/>
      <c r="H162" s="4"/>
    </row>
    <row r="163" spans="6:8" x14ac:dyDescent="0.2">
      <c r="F163" s="25"/>
      <c r="H163" s="4"/>
    </row>
    <row r="164" spans="6:8" x14ac:dyDescent="0.2">
      <c r="H164" s="4"/>
    </row>
    <row r="165" spans="6:8" x14ac:dyDescent="0.2">
      <c r="H165" s="4"/>
    </row>
    <row r="166" spans="6:8" x14ac:dyDescent="0.2">
      <c r="H166" s="4"/>
    </row>
    <row r="167" spans="6:8" x14ac:dyDescent="0.2">
      <c r="H167" s="4"/>
    </row>
    <row r="168" spans="6:8" x14ac:dyDescent="0.2">
      <c r="H168" s="4"/>
    </row>
    <row r="169" spans="6:8" x14ac:dyDescent="0.2">
      <c r="H169" s="4"/>
    </row>
    <row r="170" spans="6:8" x14ac:dyDescent="0.2">
      <c r="H170" s="4"/>
    </row>
    <row r="171" spans="6:8" x14ac:dyDescent="0.2">
      <c r="H171" s="4"/>
    </row>
    <row r="172" spans="6:8" x14ac:dyDescent="0.2">
      <c r="H172" s="4"/>
    </row>
    <row r="173" spans="6:8" x14ac:dyDescent="0.2">
      <c r="H173" s="4"/>
    </row>
    <row r="174" spans="6:8" x14ac:dyDescent="0.2">
      <c r="H174" s="4"/>
    </row>
    <row r="175" spans="6:8" x14ac:dyDescent="0.2">
      <c r="H175" s="4"/>
    </row>
    <row r="176" spans="6:8" x14ac:dyDescent="0.2">
      <c r="H176" s="4"/>
    </row>
    <row r="177" spans="8:8" x14ac:dyDescent="0.2">
      <c r="H177" s="4"/>
    </row>
    <row r="178" spans="8:8" x14ac:dyDescent="0.2">
      <c r="H178" s="4"/>
    </row>
    <row r="179" spans="8:8" x14ac:dyDescent="0.2">
      <c r="H179" s="4"/>
    </row>
    <row r="180" spans="8:8" x14ac:dyDescent="0.2">
      <c r="H180" s="4"/>
    </row>
    <row r="181" spans="8:8" x14ac:dyDescent="0.2">
      <c r="H181" s="4"/>
    </row>
    <row r="182" spans="8:8" x14ac:dyDescent="0.2">
      <c r="H182" s="4"/>
    </row>
    <row r="183" spans="8:8" x14ac:dyDescent="0.2">
      <c r="H183" s="4"/>
    </row>
    <row r="184" spans="8:8" x14ac:dyDescent="0.2">
      <c r="H184" s="4"/>
    </row>
    <row r="185" spans="8:8" x14ac:dyDescent="0.2">
      <c r="H185" s="4"/>
    </row>
    <row r="186" spans="8:8" x14ac:dyDescent="0.2">
      <c r="H186" s="4"/>
    </row>
    <row r="187" spans="8:8" x14ac:dyDescent="0.2">
      <c r="H187" s="4"/>
    </row>
    <row r="188" spans="8:8" x14ac:dyDescent="0.2">
      <c r="H188" s="4"/>
    </row>
    <row r="189" spans="8:8" x14ac:dyDescent="0.2">
      <c r="H189" s="4"/>
    </row>
    <row r="190" spans="8:8" x14ac:dyDescent="0.2">
      <c r="H190" s="4"/>
    </row>
    <row r="191" spans="8:8" x14ac:dyDescent="0.2">
      <c r="H191" s="4"/>
    </row>
    <row r="192" spans="8:8" x14ac:dyDescent="0.2">
      <c r="H192" s="4"/>
    </row>
    <row r="193" spans="8:8" x14ac:dyDescent="0.2">
      <c r="H193" s="4"/>
    </row>
    <row r="194" spans="8:8" x14ac:dyDescent="0.2">
      <c r="H194" s="4"/>
    </row>
    <row r="195" spans="8:8" x14ac:dyDescent="0.2">
      <c r="H195" s="4"/>
    </row>
    <row r="196" spans="8:8" x14ac:dyDescent="0.2">
      <c r="H196" s="4"/>
    </row>
    <row r="197" spans="8:8" x14ac:dyDescent="0.2">
      <c r="H197" s="4"/>
    </row>
    <row r="198" spans="8:8" x14ac:dyDescent="0.2">
      <c r="H198" s="4"/>
    </row>
    <row r="199" spans="8:8" x14ac:dyDescent="0.2">
      <c r="H199" s="4"/>
    </row>
    <row r="200" spans="8:8" x14ac:dyDescent="0.2">
      <c r="H200" s="4"/>
    </row>
    <row r="201" spans="8:8" x14ac:dyDescent="0.2">
      <c r="H201" s="4"/>
    </row>
    <row r="202" spans="8:8" x14ac:dyDescent="0.2">
      <c r="H202" s="4"/>
    </row>
    <row r="203" spans="8:8" x14ac:dyDescent="0.2">
      <c r="H203" s="4"/>
    </row>
    <row r="204" spans="8:8" x14ac:dyDescent="0.2">
      <c r="H204" s="4"/>
    </row>
    <row r="205" spans="8:8" x14ac:dyDescent="0.2">
      <c r="H205" s="4"/>
    </row>
    <row r="206" spans="8:8" x14ac:dyDescent="0.2">
      <c r="H206" s="4"/>
    </row>
    <row r="207" spans="8:8" x14ac:dyDescent="0.2">
      <c r="H207" s="4"/>
    </row>
    <row r="208" spans="8:8" x14ac:dyDescent="0.2">
      <c r="H208" s="4"/>
    </row>
    <row r="209" spans="8:8" x14ac:dyDescent="0.2">
      <c r="H209" s="4"/>
    </row>
    <row r="210" spans="8:8" x14ac:dyDescent="0.2">
      <c r="H210" s="4"/>
    </row>
    <row r="211" spans="8:8" x14ac:dyDescent="0.2">
      <c r="H211" s="4"/>
    </row>
    <row r="212" spans="8:8" x14ac:dyDescent="0.2">
      <c r="H212" s="4"/>
    </row>
    <row r="213" spans="8:8" x14ac:dyDescent="0.2">
      <c r="H213" s="4"/>
    </row>
    <row r="214" spans="8:8" x14ac:dyDescent="0.2">
      <c r="H214" s="4"/>
    </row>
    <row r="215" spans="8:8" x14ac:dyDescent="0.2">
      <c r="H215" s="4"/>
    </row>
    <row r="216" spans="8:8" x14ac:dyDescent="0.2">
      <c r="H216" s="4"/>
    </row>
    <row r="217" spans="8:8" x14ac:dyDescent="0.2">
      <c r="H217" s="4"/>
    </row>
    <row r="218" spans="8:8" x14ac:dyDescent="0.2">
      <c r="H218" s="4"/>
    </row>
    <row r="219" spans="8:8" x14ac:dyDescent="0.2">
      <c r="H219" s="4"/>
    </row>
    <row r="220" spans="8:8" x14ac:dyDescent="0.2">
      <c r="H220" s="4"/>
    </row>
    <row r="221" spans="8:8" x14ac:dyDescent="0.2">
      <c r="H221" s="4"/>
    </row>
    <row r="222" spans="8:8" x14ac:dyDescent="0.2">
      <c r="H222" s="4"/>
    </row>
    <row r="223" spans="8:8" x14ac:dyDescent="0.2">
      <c r="H223" s="4"/>
    </row>
    <row r="224" spans="8:8" x14ac:dyDescent="0.2">
      <c r="H224" s="4"/>
    </row>
    <row r="225" spans="8:8" x14ac:dyDescent="0.2">
      <c r="H225" s="4"/>
    </row>
    <row r="226" spans="8:8" x14ac:dyDescent="0.2">
      <c r="H226" s="4"/>
    </row>
    <row r="227" spans="8:8" x14ac:dyDescent="0.2">
      <c r="H227" s="4"/>
    </row>
    <row r="228" spans="8:8" x14ac:dyDescent="0.2">
      <c r="H228" s="4"/>
    </row>
    <row r="229" spans="8:8" x14ac:dyDescent="0.2">
      <c r="H229" s="4"/>
    </row>
    <row r="230" spans="8:8" x14ac:dyDescent="0.2">
      <c r="H230" s="4"/>
    </row>
    <row r="231" spans="8:8" x14ac:dyDescent="0.2">
      <c r="H231" s="4"/>
    </row>
    <row r="232" spans="8:8" x14ac:dyDescent="0.2">
      <c r="H232" s="4"/>
    </row>
    <row r="233" spans="8:8" x14ac:dyDescent="0.2">
      <c r="H233" s="4"/>
    </row>
    <row r="234" spans="8:8" x14ac:dyDescent="0.2">
      <c r="H234" s="4"/>
    </row>
    <row r="235" spans="8:8" x14ac:dyDescent="0.2">
      <c r="H235" s="4"/>
    </row>
    <row r="236" spans="8:8" x14ac:dyDescent="0.2">
      <c r="H236" s="4"/>
    </row>
    <row r="237" spans="8:8" x14ac:dyDescent="0.2">
      <c r="H237" s="4"/>
    </row>
    <row r="238" spans="8:8" x14ac:dyDescent="0.2">
      <c r="H238" s="4"/>
    </row>
    <row r="239" spans="8:8" x14ac:dyDescent="0.2">
      <c r="H239" s="4"/>
    </row>
    <row r="240" spans="8:8" x14ac:dyDescent="0.2">
      <c r="H240" s="4"/>
    </row>
    <row r="241" spans="8:8" x14ac:dyDescent="0.2">
      <c r="H241" s="4"/>
    </row>
    <row r="242" spans="8:8" x14ac:dyDescent="0.2">
      <c r="H242" s="4"/>
    </row>
  </sheetData>
  <sheetProtection password="D8FB" sheet="1" objects="1" scenarios="1" selectLockedCells="1"/>
  <hyperlinks>
    <hyperlink ref="B47" r:id="rId1" location="Basiszinssatz"/>
    <hyperlink ref="N6" r:id="rId2" display="Mehr "/>
    <hyperlink ref="B98" r:id="rId3" location="Basiszinssatz"/>
  </hyperlinks>
  <printOptions horizontalCentered="1"/>
  <pageMargins left="0" right="0" top="0.78740157480314965" bottom="0.39370078740157483" header="0" footer="0"/>
  <pageSetup paperSize="9" orientation="landscape" cellComments="atEnd" r:id="rId4"/>
  <headerFooter>
    <oddFooter xml:space="preserve">&amp;L&amp;8ControllerSpielwiese.de / Verzugszinsberechnung&amp;C&amp;8&amp;H Seite &amp;P&amp;R&amp;8 &amp;D / Verfasser </oddFooter>
  </headerFooter>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showZeros="0" workbookViewId="0">
      <selection activeCell="I10" sqref="I10"/>
    </sheetView>
  </sheetViews>
  <sheetFormatPr baseColWidth="10" defaultRowHeight="15" outlineLevelRow="1" x14ac:dyDescent="0.25"/>
  <cols>
    <col min="1" max="1" width="4.7109375" style="52" customWidth="1"/>
    <col min="2" max="2" width="6.28515625" style="52" customWidth="1"/>
    <col min="3" max="3" width="19" style="52" customWidth="1"/>
    <col min="4" max="4" width="14" style="52" customWidth="1"/>
    <col min="5" max="5" width="10.5703125" style="52" customWidth="1"/>
    <col min="6" max="6" width="13" style="52" customWidth="1"/>
    <col min="7" max="9" width="13.7109375" style="52" customWidth="1"/>
    <col min="10" max="10" width="4" style="52" customWidth="1"/>
    <col min="11" max="16384" width="11.42578125" style="52"/>
  </cols>
  <sheetData>
    <row r="1" spans="1:10" ht="12" customHeight="1" x14ac:dyDescent="0.25">
      <c r="A1" s="51"/>
      <c r="B1" s="51"/>
      <c r="C1" s="51"/>
      <c r="D1" s="51"/>
      <c r="E1" s="51"/>
      <c r="F1" s="51"/>
      <c r="G1" s="51"/>
      <c r="H1" s="51"/>
      <c r="I1" s="51"/>
      <c r="J1" s="51"/>
    </row>
    <row r="2" spans="1:10" x14ac:dyDescent="0.25">
      <c r="A2" s="51"/>
      <c r="B2" s="51"/>
      <c r="C2" s="51"/>
      <c r="D2" s="51"/>
      <c r="E2" s="51"/>
      <c r="F2" s="51"/>
      <c r="G2" s="51"/>
      <c r="H2" s="51"/>
      <c r="I2" s="51"/>
      <c r="J2" s="51"/>
    </row>
    <row r="3" spans="1:10" ht="28.5" x14ac:dyDescent="0.45">
      <c r="A3" s="51"/>
      <c r="B3" s="87" t="s">
        <v>67</v>
      </c>
      <c r="C3" s="51"/>
      <c r="D3" s="51"/>
      <c r="E3" s="51"/>
      <c r="F3" s="51"/>
      <c r="G3" s="51"/>
      <c r="H3" s="51"/>
      <c r="I3" s="51"/>
      <c r="J3" s="51"/>
    </row>
    <row r="4" spans="1:10" x14ac:dyDescent="0.25">
      <c r="A4" s="51"/>
      <c r="B4" s="53"/>
      <c r="C4" s="53"/>
      <c r="D4" s="53"/>
      <c r="E4" s="53"/>
      <c r="F4" s="53"/>
      <c r="G4" s="53"/>
      <c r="H4" s="53"/>
      <c r="I4" s="54" t="s">
        <v>68</v>
      </c>
    </row>
    <row r="5" spans="1:10" x14ac:dyDescent="0.25">
      <c r="A5" s="51"/>
      <c r="B5" s="53"/>
      <c r="C5" s="53"/>
      <c r="D5" s="53"/>
      <c r="E5" s="53"/>
      <c r="F5" s="53"/>
      <c r="G5" s="53"/>
      <c r="H5" s="53"/>
      <c r="I5" s="54" t="s">
        <v>69</v>
      </c>
    </row>
    <row r="6" spans="1:10" x14ac:dyDescent="0.25">
      <c r="A6" s="51"/>
      <c r="B6" s="53"/>
      <c r="C6" s="53"/>
      <c r="D6" s="53"/>
      <c r="E6" s="53"/>
      <c r="F6" s="53"/>
      <c r="G6" s="53"/>
      <c r="H6" s="53"/>
      <c r="I6" s="51"/>
      <c r="J6" s="55"/>
    </row>
    <row r="7" spans="1:10" x14ac:dyDescent="0.25">
      <c r="A7" s="51"/>
      <c r="B7" s="117" t="s">
        <v>70</v>
      </c>
      <c r="C7" s="117"/>
      <c r="D7" s="117"/>
      <c r="E7" s="117"/>
      <c r="F7" s="53"/>
      <c r="G7" s="53"/>
      <c r="H7" s="53"/>
      <c r="I7" s="51"/>
      <c r="J7" s="51"/>
    </row>
    <row r="8" spans="1:10" ht="4.5" customHeight="1" x14ac:dyDescent="0.25">
      <c r="A8" s="51"/>
      <c r="B8" s="56"/>
      <c r="C8" s="56"/>
      <c r="D8" s="56"/>
      <c r="E8" s="57"/>
      <c r="F8" s="57"/>
      <c r="G8" s="57"/>
      <c r="H8" s="57"/>
      <c r="I8" s="53"/>
      <c r="J8" s="51"/>
    </row>
    <row r="9" spans="1:10" x14ac:dyDescent="0.25">
      <c r="A9" s="51"/>
      <c r="B9" s="116" t="s">
        <v>71</v>
      </c>
      <c r="C9" s="116"/>
      <c r="D9" s="116"/>
      <c r="E9" s="58"/>
      <c r="F9" s="58"/>
      <c r="G9" s="56" t="s">
        <v>72</v>
      </c>
      <c r="H9" s="56"/>
      <c r="I9" s="59">
        <v>12345</v>
      </c>
      <c r="J9" s="51"/>
    </row>
    <row r="10" spans="1:10" x14ac:dyDescent="0.25">
      <c r="A10" s="51"/>
      <c r="B10" s="116" t="s">
        <v>73</v>
      </c>
      <c r="C10" s="116"/>
      <c r="D10" s="116"/>
      <c r="E10" s="60"/>
      <c r="F10" s="60"/>
      <c r="G10" s="61" t="s">
        <v>74</v>
      </c>
      <c r="H10" s="61"/>
      <c r="I10" s="62">
        <v>72686</v>
      </c>
      <c r="J10" s="51"/>
    </row>
    <row r="11" spans="1:10" x14ac:dyDescent="0.25">
      <c r="A11" s="51"/>
      <c r="B11" s="116" t="s">
        <v>75</v>
      </c>
      <c r="C11" s="116"/>
      <c r="D11" s="116"/>
      <c r="E11" s="53"/>
      <c r="F11" s="53"/>
      <c r="G11" s="63" t="s">
        <v>76</v>
      </c>
      <c r="H11" s="63"/>
      <c r="I11" s="64">
        <v>72686</v>
      </c>
      <c r="J11" s="51"/>
    </row>
    <row r="12" spans="1:10" x14ac:dyDescent="0.25">
      <c r="A12" s="51"/>
      <c r="B12" s="116" t="s">
        <v>77</v>
      </c>
      <c r="C12" s="116"/>
      <c r="D12" s="116"/>
      <c r="E12" s="53"/>
      <c r="F12" s="53"/>
      <c r="G12" s="56" t="s">
        <v>78</v>
      </c>
      <c r="H12" s="56"/>
      <c r="I12" s="59">
        <v>47110815</v>
      </c>
      <c r="J12" s="51"/>
    </row>
    <row r="13" spans="1:10" x14ac:dyDescent="0.25">
      <c r="A13" s="51"/>
      <c r="B13" s="116" t="s">
        <v>79</v>
      </c>
      <c r="C13" s="116"/>
      <c r="D13" s="116"/>
      <c r="E13" s="53"/>
      <c r="F13" s="53"/>
      <c r="G13" s="51" t="s">
        <v>80</v>
      </c>
      <c r="H13" s="51"/>
      <c r="I13" s="53">
        <v>72345</v>
      </c>
      <c r="J13" s="51"/>
    </row>
    <row r="14" spans="1:10" x14ac:dyDescent="0.25">
      <c r="A14" s="51"/>
      <c r="B14" s="116"/>
      <c r="C14" s="116"/>
      <c r="D14" s="116"/>
      <c r="E14" s="53"/>
      <c r="F14" s="53"/>
      <c r="G14" s="63" t="s">
        <v>81</v>
      </c>
      <c r="H14" s="63"/>
      <c r="I14" s="59" t="s">
        <v>82</v>
      </c>
      <c r="J14" s="51"/>
    </row>
    <row r="15" spans="1:10" x14ac:dyDescent="0.25">
      <c r="A15" s="51"/>
      <c r="B15" s="116"/>
      <c r="C15" s="116"/>
      <c r="D15" s="116"/>
      <c r="E15" s="53"/>
      <c r="F15" s="53"/>
      <c r="G15" s="53"/>
      <c r="H15" s="53"/>
      <c r="I15" s="53"/>
      <c r="J15" s="51"/>
    </row>
    <row r="16" spans="1:10" x14ac:dyDescent="0.25">
      <c r="A16" s="51"/>
      <c r="B16" s="56"/>
      <c r="C16" s="65"/>
      <c r="D16" s="65"/>
      <c r="E16" s="53"/>
      <c r="F16" s="53"/>
      <c r="G16" s="53"/>
      <c r="H16" s="53"/>
      <c r="I16" s="53"/>
      <c r="J16" s="51"/>
    </row>
    <row r="17" spans="1:10" x14ac:dyDescent="0.25">
      <c r="A17" s="51"/>
      <c r="B17" s="56"/>
      <c r="C17" s="65"/>
      <c r="D17" s="65"/>
      <c r="E17" s="53"/>
      <c r="F17" s="53"/>
      <c r="G17" s="53"/>
      <c r="H17" s="53"/>
      <c r="I17" s="53"/>
      <c r="J17" s="51"/>
    </row>
    <row r="18" spans="1:10" x14ac:dyDescent="0.25">
      <c r="A18" s="51"/>
      <c r="B18" s="53"/>
      <c r="C18" s="60"/>
      <c r="D18" s="59"/>
      <c r="E18" s="53"/>
      <c r="F18" s="53"/>
      <c r="G18" s="60"/>
      <c r="H18" s="60"/>
      <c r="I18" s="53"/>
      <c r="J18" s="51"/>
    </row>
    <row r="19" spans="1:10" x14ac:dyDescent="0.25">
      <c r="A19" s="51"/>
      <c r="B19" s="56"/>
      <c r="C19" s="56"/>
      <c r="D19" s="56"/>
      <c r="E19" s="56"/>
      <c r="F19" s="56"/>
      <c r="G19" s="56"/>
      <c r="H19" s="56"/>
      <c r="I19" s="53"/>
      <c r="J19" s="51"/>
    </row>
    <row r="20" spans="1:10" x14ac:dyDescent="0.25">
      <c r="A20" s="51"/>
      <c r="B20" s="66" t="s">
        <v>114</v>
      </c>
      <c r="C20" s="56"/>
      <c r="D20" s="56"/>
      <c r="E20" s="56"/>
      <c r="F20" s="56"/>
      <c r="G20" s="56"/>
      <c r="H20" s="56"/>
      <c r="I20" s="53"/>
      <c r="J20" s="51"/>
    </row>
    <row r="21" spans="1:10" x14ac:dyDescent="0.25">
      <c r="A21" s="51"/>
      <c r="B21" s="67"/>
      <c r="C21" s="56"/>
      <c r="D21" s="56"/>
      <c r="E21" s="56"/>
      <c r="F21" s="56"/>
      <c r="G21" s="56"/>
      <c r="H21" s="56"/>
      <c r="I21" s="53"/>
      <c r="J21" s="51"/>
    </row>
    <row r="22" spans="1:10" x14ac:dyDescent="0.25">
      <c r="A22" s="51"/>
      <c r="B22" s="82" t="str">
        <f>CONCATENATE("Für unsere offene Forderung in Höhe von ",TEXT('Berechnung der Verzugszinsen'!C6,"0.000,00")," EUR aus RE-Nr. ",'Berechnung der Verzugszinsen'!I6,"  vom ",TEXT('Berechnung der Verzugszinsen'!E6,"TT.MM.JJJJ"),)</f>
        <v>Für unsere offene Forderung in Höhe von 1.119,00 EUR aus RE-Nr. 004712  vom 01.03.2022</v>
      </c>
      <c r="C22" s="56"/>
      <c r="D22" s="56"/>
      <c r="E22" s="56"/>
      <c r="F22" s="56"/>
      <c r="G22" s="56"/>
      <c r="H22" s="56"/>
      <c r="I22" s="53"/>
      <c r="J22" s="51"/>
    </row>
    <row r="23" spans="1:10" x14ac:dyDescent="0.25">
      <c r="A23" s="51"/>
      <c r="B23" s="82" t="str">
        <f>CONCATENATE("erlauben wir uns folgende Verzugszinsen und Bearbeitungsgebühren zusätzlich in Rechnung zu stellen:")</f>
        <v>erlauben wir uns folgende Verzugszinsen und Bearbeitungsgebühren zusätzlich in Rechnung zu stellen:</v>
      </c>
      <c r="C23" s="56"/>
      <c r="D23" s="56"/>
      <c r="E23" s="56"/>
      <c r="F23" s="56"/>
      <c r="G23" s="56"/>
      <c r="H23" s="56"/>
      <c r="I23" s="53"/>
      <c r="J23" s="51"/>
    </row>
    <row r="24" spans="1:10" ht="9" customHeight="1" x14ac:dyDescent="0.25">
      <c r="A24" s="51"/>
      <c r="B24" s="53"/>
      <c r="C24" s="53"/>
      <c r="D24" s="53"/>
      <c r="E24" s="53"/>
      <c r="F24" s="53"/>
      <c r="G24" s="53"/>
      <c r="H24" s="53"/>
      <c r="I24" s="53"/>
      <c r="J24" s="51"/>
    </row>
    <row r="25" spans="1:10" ht="15" customHeight="1" x14ac:dyDescent="0.25">
      <c r="B25" s="88" t="s">
        <v>108</v>
      </c>
      <c r="C25" s="119" t="s">
        <v>106</v>
      </c>
      <c r="D25" s="119"/>
      <c r="E25" s="88" t="s">
        <v>5</v>
      </c>
      <c r="F25" s="89" t="s">
        <v>100</v>
      </c>
      <c r="G25" s="121" t="s">
        <v>101</v>
      </c>
      <c r="H25" s="121"/>
      <c r="I25" s="88" t="s">
        <v>104</v>
      </c>
    </row>
    <row r="26" spans="1:10" ht="15" customHeight="1" x14ac:dyDescent="0.25">
      <c r="B26" s="88"/>
      <c r="C26" s="119" t="s">
        <v>107</v>
      </c>
      <c r="D26" s="119"/>
      <c r="E26" s="90"/>
      <c r="F26" s="89"/>
      <c r="G26" s="88" t="s">
        <v>102</v>
      </c>
      <c r="H26" s="89" t="s">
        <v>103</v>
      </c>
      <c r="I26" s="88" t="s">
        <v>105</v>
      </c>
    </row>
    <row r="27" spans="1:10" ht="9" customHeight="1" x14ac:dyDescent="0.25">
      <c r="B27" s="68"/>
      <c r="C27" s="68"/>
      <c r="D27" s="68"/>
      <c r="E27" s="69"/>
      <c r="F27" s="69"/>
      <c r="G27" s="68"/>
      <c r="H27" s="68"/>
      <c r="I27" s="68"/>
    </row>
    <row r="28" spans="1:10" x14ac:dyDescent="0.25">
      <c r="B28" s="81">
        <v>1</v>
      </c>
      <c r="C28" s="118" t="str">
        <f>CONCATENATE(TEXT('Berechnung der Verzugszinsen'!D12,"TT.MM.JJJJ")," - ",TEXT('Berechnung der Verzugszinsen'!E12,"TT.MM.JJJJ"))</f>
        <v>31.03.2022 - 30.06.2022</v>
      </c>
      <c r="D28" s="118"/>
      <c r="E28" s="83">
        <f>'Berechnung der Verzugszinsen'!F12</f>
        <v>92</v>
      </c>
      <c r="F28" s="81">
        <f>'Berechnung der Verzugszinsen'!J12</f>
        <v>8.1199999999999992</v>
      </c>
      <c r="G28" s="78">
        <f>'Berechnung der Verzugszinsen'!K12</f>
        <v>0.24890000000000001</v>
      </c>
      <c r="H28" s="70">
        <f>'Berechnung der Verzugszinsen'!L12</f>
        <v>22.902404383561642</v>
      </c>
      <c r="I28" s="78"/>
    </row>
    <row r="29" spans="1:10" x14ac:dyDescent="0.25">
      <c r="B29" s="81"/>
      <c r="C29" s="118" t="str">
        <f>CONCATENATE(TEXT('Berechnung der Verzugszinsen'!D13,"TT.MM.JJJJ")," - ",TEXT('Berechnung der Verzugszinsen'!E13,"TT.MM.JJJJ"))</f>
        <v>01.07.2022 - 31.12.2022</v>
      </c>
      <c r="D29" s="118"/>
      <c r="E29" s="83">
        <f>'Berechnung der Verzugszinsen'!F13</f>
        <v>184</v>
      </c>
      <c r="F29" s="81">
        <f>'Berechnung der Verzugszinsen'!J13</f>
        <v>8.1199999999999992</v>
      </c>
      <c r="G29" s="78">
        <f>'Berechnung der Verzugszinsen'!K13</f>
        <v>0.24890000000000001</v>
      </c>
      <c r="H29" s="70">
        <f>'Berechnung der Verzugszinsen'!L13</f>
        <v>45.804808767123284</v>
      </c>
      <c r="I29" s="78"/>
    </row>
    <row r="30" spans="1:10" x14ac:dyDescent="0.25">
      <c r="B30" s="81"/>
      <c r="C30" s="118" t="str">
        <f>CONCATENATE(TEXT('Berechnung der Verzugszinsen'!D14,"TT.MM.JJJJ")," - ",TEXT('Berechnung der Verzugszinsen'!E14,"TT.MM.JJJJ"))</f>
        <v>01.01.2023 - 30.06.2023</v>
      </c>
      <c r="D30" s="118"/>
      <c r="E30" s="83">
        <f>'Berechnung der Verzugszinsen'!F14</f>
        <v>181</v>
      </c>
      <c r="F30" s="81">
        <f>'Berechnung der Verzugszinsen'!J14</f>
        <v>10.62</v>
      </c>
      <c r="G30" s="78">
        <f>'Berechnung der Verzugszinsen'!K14</f>
        <v>0.3256</v>
      </c>
      <c r="H30" s="70">
        <f>'Berechnung der Verzugszinsen'!L14</f>
        <v>58.93</v>
      </c>
      <c r="I30" s="78"/>
    </row>
    <row r="31" spans="1:10" x14ac:dyDescent="0.25">
      <c r="B31" s="81"/>
      <c r="C31" s="118" t="str">
        <f>CONCATENATE(TEXT('Berechnung der Verzugszinsen'!D15,"TT.MM.JJJJ")," - ",TEXT('Berechnung der Verzugszinsen'!E15,"TT.MM.JJJJ"))</f>
        <v>01.07.2023 - 31.12.2023</v>
      </c>
      <c r="D31" s="118"/>
      <c r="E31" s="83">
        <f>'Berechnung der Verzugszinsen'!F15</f>
        <v>184</v>
      </c>
      <c r="F31" s="81">
        <f>'Berechnung der Verzugszinsen'!J15</f>
        <v>12.12</v>
      </c>
      <c r="G31" s="78">
        <f>'Berechnung der Verzugszinsen'!K15</f>
        <v>0.37159999999999999</v>
      </c>
      <c r="H31" s="70">
        <f>'Berechnung der Verzugszinsen'!L15</f>
        <v>68.37</v>
      </c>
      <c r="I31" s="78"/>
    </row>
    <row r="32" spans="1:10" x14ac:dyDescent="0.25">
      <c r="B32" s="81"/>
      <c r="C32" s="118" t="str">
        <f>CONCATENATE(TEXT('Berechnung der Verzugszinsen'!D16,"TT.MM.JJJJ")," - ",TEXT('Berechnung der Verzugszinsen'!E16,"TT.MM.JJJJ"))</f>
        <v>01.01.2024 - 30.06.2024</v>
      </c>
      <c r="D32" s="118"/>
      <c r="E32" s="83">
        <f>'Berechnung der Verzugszinsen'!F16</f>
        <v>182</v>
      </c>
      <c r="F32" s="81">
        <f>'Berechnung der Verzugszinsen'!J16</f>
        <v>12.620000000000001</v>
      </c>
      <c r="G32" s="78">
        <f>'Berechnung der Verzugszinsen'!K16</f>
        <v>0.38579999999999998</v>
      </c>
      <c r="H32" s="70">
        <f>'Berechnung der Verzugszinsen'!L16</f>
        <v>70.22</v>
      </c>
      <c r="I32" s="78"/>
    </row>
    <row r="33" spans="2:9" x14ac:dyDescent="0.25">
      <c r="B33" s="81"/>
      <c r="C33" s="118" t="str">
        <f>CONCATENATE(TEXT('Berechnung der Verzugszinsen'!D17,"TT.MM.JJJJ")," - ",TEXT('Berechnung der Verzugszinsen'!E17,"TT.MM.JJJJ"))</f>
        <v>01.07.2024 - 05.07.2024</v>
      </c>
      <c r="D33" s="118"/>
      <c r="E33" s="83">
        <f>'Berechnung der Verzugszinsen'!F17</f>
        <v>5</v>
      </c>
      <c r="F33" s="81">
        <f>'Berechnung der Verzugszinsen'!J17</f>
        <v>12.370000000000001</v>
      </c>
      <c r="G33" s="78">
        <f>'Berechnung der Verzugszinsen'!K17</f>
        <v>0.37819999999999998</v>
      </c>
      <c r="H33" s="70">
        <f>'Berechnung der Verzugszinsen'!L17</f>
        <v>1.89</v>
      </c>
      <c r="I33" s="79"/>
    </row>
    <row r="34" spans="2:9" hidden="1" outlineLevel="1" x14ac:dyDescent="0.25">
      <c r="B34" s="81"/>
      <c r="C34" s="118" t="str">
        <f>CONCATENATE(TEXT('Berechnung der Verzugszinsen'!D18,"TT.MM.JJJJ")," - ",TEXT('Berechnung der Verzugszinsen'!E18,"TT.MM.JJJJ"))</f>
        <v xml:space="preserve"> - </v>
      </c>
      <c r="D34" s="118"/>
      <c r="E34" s="83" t="str">
        <f>'Berechnung der Verzugszinsen'!F18</f>
        <v/>
      </c>
      <c r="F34" s="81" t="str">
        <f>'Berechnung der Verzugszinsen'!J18</f>
        <v/>
      </c>
      <c r="G34" s="78" t="str">
        <f>'Berechnung der Verzugszinsen'!K18</f>
        <v/>
      </c>
      <c r="H34" s="70" t="str">
        <f>'Berechnung der Verzugszinsen'!L18</f>
        <v/>
      </c>
      <c r="I34" s="78"/>
    </row>
    <row r="35" spans="2:9" hidden="1" outlineLevel="1" x14ac:dyDescent="0.25">
      <c r="B35" s="81"/>
      <c r="C35" s="118" t="str">
        <f>CONCATENATE(TEXT('Berechnung der Verzugszinsen'!D19,"TT.MM.JJJJ")," - ",TEXT('Berechnung der Verzugszinsen'!E19,"TT.MM.JJJJ"))</f>
        <v xml:space="preserve"> - </v>
      </c>
      <c r="D35" s="118"/>
      <c r="E35" s="83" t="str">
        <f>'Berechnung der Verzugszinsen'!F19</f>
        <v/>
      </c>
      <c r="F35" s="81" t="str">
        <f>'Berechnung der Verzugszinsen'!J19</f>
        <v/>
      </c>
      <c r="G35" s="78" t="str">
        <f>'Berechnung der Verzugszinsen'!K19</f>
        <v/>
      </c>
      <c r="H35" s="70" t="str">
        <f>'Berechnung der Verzugszinsen'!L19</f>
        <v/>
      </c>
      <c r="I35" s="78"/>
    </row>
    <row r="36" spans="2:9" hidden="1" outlineLevel="1" x14ac:dyDescent="0.25">
      <c r="B36" s="81"/>
      <c r="C36" s="118" t="str">
        <f>CONCATENATE(TEXT('Berechnung der Verzugszinsen'!D20,"TT.MM.JJJJ")," - ",TEXT('Berechnung der Verzugszinsen'!E20,"TT.MM.JJJJ"))</f>
        <v xml:space="preserve"> - </v>
      </c>
      <c r="D36" s="118"/>
      <c r="E36" s="83" t="str">
        <f>'Berechnung der Verzugszinsen'!F20</f>
        <v/>
      </c>
      <c r="F36" s="81" t="str">
        <f>'Berechnung der Verzugszinsen'!J20</f>
        <v/>
      </c>
      <c r="G36" s="78" t="str">
        <f>'Berechnung der Verzugszinsen'!K20</f>
        <v/>
      </c>
      <c r="H36" s="70" t="str">
        <f>'Berechnung der Verzugszinsen'!L20</f>
        <v/>
      </c>
      <c r="I36" s="78"/>
    </row>
    <row r="37" spans="2:9" hidden="1" outlineLevel="1" x14ac:dyDescent="0.25">
      <c r="B37" s="81"/>
      <c r="C37" s="118" t="str">
        <f>CONCATENATE(TEXT('Berechnung der Verzugszinsen'!D21,"TT.MM.JJJJ")," - ",TEXT('Berechnung der Verzugszinsen'!E21,"TT.MM.JJJJ"))</f>
        <v xml:space="preserve"> - </v>
      </c>
      <c r="D37" s="118"/>
      <c r="E37" s="83" t="str">
        <f>'Berechnung der Verzugszinsen'!F21</f>
        <v/>
      </c>
      <c r="F37" s="81" t="str">
        <f>'Berechnung der Verzugszinsen'!J21</f>
        <v/>
      </c>
      <c r="G37" s="78" t="str">
        <f>'Berechnung der Verzugszinsen'!K21</f>
        <v/>
      </c>
      <c r="H37" s="70" t="str">
        <f>'Berechnung der Verzugszinsen'!L21</f>
        <v/>
      </c>
      <c r="I37" s="78"/>
    </row>
    <row r="38" spans="2:9" hidden="1" outlineLevel="1" x14ac:dyDescent="0.25">
      <c r="B38" s="81"/>
      <c r="C38" s="118" t="str">
        <f>CONCATENATE(TEXT('Berechnung der Verzugszinsen'!D22,"TT.MM.JJJJ")," - ",TEXT('Berechnung der Verzugszinsen'!E22,"TT.MM.JJJJ"))</f>
        <v xml:space="preserve"> - </v>
      </c>
      <c r="D38" s="118"/>
      <c r="E38" s="83" t="str">
        <f>'Berechnung der Verzugszinsen'!F22</f>
        <v/>
      </c>
      <c r="F38" s="81" t="str">
        <f>'Berechnung der Verzugszinsen'!J22</f>
        <v/>
      </c>
      <c r="G38" s="78" t="str">
        <f>'Berechnung der Verzugszinsen'!K22</f>
        <v/>
      </c>
      <c r="H38" s="70" t="str">
        <f>'Berechnung der Verzugszinsen'!L22</f>
        <v/>
      </c>
      <c r="I38" s="78"/>
    </row>
    <row r="39" spans="2:9" hidden="1" outlineLevel="1" x14ac:dyDescent="0.25">
      <c r="B39" s="81"/>
      <c r="C39" s="118" t="str">
        <f>CONCATENATE(TEXT('Berechnung der Verzugszinsen'!D23,"TT.MM.JJJJ")," - ",TEXT('Berechnung der Verzugszinsen'!E23,"TT.MM.JJJJ"))</f>
        <v xml:space="preserve"> - </v>
      </c>
      <c r="D39" s="118"/>
      <c r="E39" s="83" t="str">
        <f>'Berechnung der Verzugszinsen'!F23</f>
        <v/>
      </c>
      <c r="F39" s="81" t="str">
        <f>'Berechnung der Verzugszinsen'!J23</f>
        <v/>
      </c>
      <c r="G39" s="78" t="str">
        <f>'Berechnung der Verzugszinsen'!K23</f>
        <v/>
      </c>
      <c r="H39" s="70" t="str">
        <f>'Berechnung der Verzugszinsen'!L23</f>
        <v/>
      </c>
      <c r="I39" s="78"/>
    </row>
    <row r="40" spans="2:9" hidden="1" outlineLevel="1" x14ac:dyDescent="0.25">
      <c r="B40" s="81"/>
      <c r="C40" s="118" t="str">
        <f>CONCATENATE(TEXT('Berechnung der Verzugszinsen'!D24,"TT.MM.JJJJ")," - ",TEXT('Berechnung der Verzugszinsen'!E24,"TT.MM.JJJJ"))</f>
        <v xml:space="preserve"> - </v>
      </c>
      <c r="D40" s="118"/>
      <c r="E40" s="83" t="str">
        <f>'Berechnung der Verzugszinsen'!F24</f>
        <v/>
      </c>
      <c r="F40" s="81" t="str">
        <f>'Berechnung der Verzugszinsen'!J24</f>
        <v/>
      </c>
      <c r="G40" s="78" t="str">
        <f>'Berechnung der Verzugszinsen'!K24</f>
        <v/>
      </c>
      <c r="H40" s="70" t="str">
        <f>'Berechnung der Verzugszinsen'!L24</f>
        <v/>
      </c>
      <c r="I40" s="78"/>
    </row>
    <row r="41" spans="2:9" hidden="1" outlineLevel="1" x14ac:dyDescent="0.25">
      <c r="B41" s="81"/>
      <c r="C41" s="118" t="str">
        <f>CONCATENATE(TEXT('Berechnung der Verzugszinsen'!D25,"TT.MM.JJJJ")," - ",TEXT('Berechnung der Verzugszinsen'!E25,"TT.MM.JJJJ"))</f>
        <v xml:space="preserve"> - </v>
      </c>
      <c r="D41" s="118"/>
      <c r="E41" s="83" t="str">
        <f>'Berechnung der Verzugszinsen'!F25</f>
        <v/>
      </c>
      <c r="F41" s="81" t="str">
        <f>'Berechnung der Verzugszinsen'!J25</f>
        <v/>
      </c>
      <c r="G41" s="78" t="str">
        <f>'Berechnung der Verzugszinsen'!K25</f>
        <v/>
      </c>
      <c r="H41" s="70" t="str">
        <f>'Berechnung der Verzugszinsen'!L25</f>
        <v/>
      </c>
      <c r="I41" s="78"/>
    </row>
    <row r="42" spans="2:9" hidden="1" outlineLevel="1" x14ac:dyDescent="0.25">
      <c r="B42" s="81"/>
      <c r="C42" s="118" t="str">
        <f>CONCATENATE(TEXT('Berechnung der Verzugszinsen'!D26,"TT.MM.JJJJ")," - ",TEXT('Berechnung der Verzugszinsen'!E26,"TT.MM.JJJJ"))</f>
        <v xml:space="preserve"> - </v>
      </c>
      <c r="D42" s="118"/>
      <c r="E42" s="83" t="str">
        <f>'Berechnung der Verzugszinsen'!F26</f>
        <v/>
      </c>
      <c r="F42" s="81" t="str">
        <f>'Berechnung der Verzugszinsen'!J26</f>
        <v/>
      </c>
      <c r="G42" s="78" t="str">
        <f>'Berechnung der Verzugszinsen'!K26</f>
        <v/>
      </c>
      <c r="H42" s="70" t="str">
        <f>'Berechnung der Verzugszinsen'!L26</f>
        <v/>
      </c>
      <c r="I42" s="78"/>
    </row>
    <row r="43" spans="2:9" hidden="1" outlineLevel="1" x14ac:dyDescent="0.25">
      <c r="B43" s="81"/>
      <c r="C43" s="118" t="str">
        <f>CONCATENATE(TEXT('Berechnung der Verzugszinsen'!D27,"TT.MM.JJJJ")," - ",TEXT('Berechnung der Verzugszinsen'!E27,"TT.MM.JJJJ"))</f>
        <v xml:space="preserve"> - </v>
      </c>
      <c r="D43" s="118"/>
      <c r="E43" s="83" t="str">
        <f>'Berechnung der Verzugszinsen'!F27</f>
        <v/>
      </c>
      <c r="F43" s="81" t="str">
        <f>'Berechnung der Verzugszinsen'!J27</f>
        <v/>
      </c>
      <c r="G43" s="78" t="str">
        <f>'Berechnung der Verzugszinsen'!K27</f>
        <v/>
      </c>
      <c r="H43" s="70" t="str">
        <f>'Berechnung der Verzugszinsen'!L27</f>
        <v/>
      </c>
      <c r="I43" s="78"/>
    </row>
    <row r="44" spans="2:9" hidden="1" outlineLevel="1" x14ac:dyDescent="0.25">
      <c r="B44" s="81"/>
      <c r="C44" s="118" t="str">
        <f>CONCATENATE(TEXT('Berechnung der Verzugszinsen'!D28,"TT.MM.JJJJ")," - ",TEXT('Berechnung der Verzugszinsen'!E28,"TT.MM.JJJJ"))</f>
        <v xml:space="preserve"> - </v>
      </c>
      <c r="D44" s="118"/>
      <c r="E44" s="83" t="str">
        <f>'Berechnung der Verzugszinsen'!F28</f>
        <v/>
      </c>
      <c r="F44" s="81" t="str">
        <f>'Berechnung der Verzugszinsen'!J28</f>
        <v/>
      </c>
      <c r="G44" s="78" t="str">
        <f>'Berechnung der Verzugszinsen'!K28</f>
        <v/>
      </c>
      <c r="H44" s="70" t="str">
        <f>'Berechnung der Verzugszinsen'!L28</f>
        <v/>
      </c>
      <c r="I44" s="78"/>
    </row>
    <row r="45" spans="2:9" hidden="1" outlineLevel="1" x14ac:dyDescent="0.25">
      <c r="B45" s="81"/>
      <c r="C45" s="118" t="str">
        <f>CONCATENATE(TEXT('Berechnung der Verzugszinsen'!D29,"TT.MM.JJJJ")," - ",TEXT('Berechnung der Verzugszinsen'!E29,"TT.MM.JJJJ"))</f>
        <v xml:space="preserve"> - </v>
      </c>
      <c r="D45" s="118"/>
      <c r="E45" s="83" t="str">
        <f>'Berechnung der Verzugszinsen'!F29</f>
        <v/>
      </c>
      <c r="F45" s="81" t="str">
        <f>'Berechnung der Verzugszinsen'!J29</f>
        <v/>
      </c>
      <c r="G45" s="78" t="str">
        <f>'Berechnung der Verzugszinsen'!K29</f>
        <v/>
      </c>
      <c r="H45" s="70" t="str">
        <f>'Berechnung der Verzugszinsen'!L29</f>
        <v/>
      </c>
      <c r="I45" s="78"/>
    </row>
    <row r="46" spans="2:9" hidden="1" outlineLevel="1" x14ac:dyDescent="0.25">
      <c r="B46" s="81"/>
      <c r="C46" s="118" t="str">
        <f>CONCATENATE(TEXT('Berechnung der Verzugszinsen'!D30,"TT.MM.JJJJ")," - ",TEXT('Berechnung der Verzugszinsen'!E30,"TT.MM.JJJJ"))</f>
        <v xml:space="preserve"> - </v>
      </c>
      <c r="D46" s="118"/>
      <c r="E46" s="83" t="str">
        <f>'Berechnung der Verzugszinsen'!F30</f>
        <v/>
      </c>
      <c r="F46" s="81" t="str">
        <f>'Berechnung der Verzugszinsen'!J30</f>
        <v/>
      </c>
      <c r="G46" s="78" t="str">
        <f>'Berechnung der Verzugszinsen'!K30</f>
        <v/>
      </c>
      <c r="H46" s="70" t="str">
        <f>'Berechnung der Verzugszinsen'!L30</f>
        <v/>
      </c>
      <c r="I46" s="78"/>
    </row>
    <row r="47" spans="2:9" hidden="1" outlineLevel="1" x14ac:dyDescent="0.25">
      <c r="B47" s="81"/>
      <c r="C47" s="118" t="str">
        <f>CONCATENATE(TEXT('Berechnung der Verzugszinsen'!D31,"TT.MM.JJJJ")," - ",TEXT('Berechnung der Verzugszinsen'!E31,"TT.MM.JJJJ"))</f>
        <v xml:space="preserve"> - </v>
      </c>
      <c r="D47" s="118"/>
      <c r="E47" s="83" t="str">
        <f>'Berechnung der Verzugszinsen'!F31</f>
        <v/>
      </c>
      <c r="F47" s="81" t="str">
        <f>'Berechnung der Verzugszinsen'!J31</f>
        <v/>
      </c>
      <c r="G47" s="78" t="str">
        <f>'Berechnung der Verzugszinsen'!K31</f>
        <v/>
      </c>
      <c r="H47" s="70" t="str">
        <f>'Berechnung der Verzugszinsen'!L31</f>
        <v/>
      </c>
      <c r="I47" s="78"/>
    </row>
    <row r="48" spans="2:9" hidden="1" outlineLevel="1" x14ac:dyDescent="0.25">
      <c r="B48" s="81"/>
      <c r="C48" s="118" t="str">
        <f>CONCATENATE(TEXT('Berechnung der Verzugszinsen'!D32,"TT.MM.JJJJ")," - ",TEXT('Berechnung der Verzugszinsen'!E32,"TT.MM.JJJJ"))</f>
        <v xml:space="preserve"> - </v>
      </c>
      <c r="D48" s="118"/>
      <c r="E48" s="83" t="str">
        <f>'Berechnung der Verzugszinsen'!F32</f>
        <v/>
      </c>
      <c r="F48" s="81" t="str">
        <f>'Berechnung der Verzugszinsen'!J32</f>
        <v/>
      </c>
      <c r="G48" s="78" t="str">
        <f>'Berechnung der Verzugszinsen'!K32</f>
        <v/>
      </c>
      <c r="H48" s="70" t="str">
        <f>'Berechnung der Verzugszinsen'!L32</f>
        <v/>
      </c>
      <c r="I48" s="78"/>
    </row>
    <row r="49" spans="2:9" hidden="1" outlineLevel="1" x14ac:dyDescent="0.25">
      <c r="B49" s="81"/>
      <c r="C49" s="118" t="str">
        <f>CONCATENATE(TEXT('Berechnung der Verzugszinsen'!D33,"TT.MM.JJJJ")," - ",TEXT('Berechnung der Verzugszinsen'!E33,"TT.MM.JJJJ"))</f>
        <v xml:space="preserve"> - </v>
      </c>
      <c r="D49" s="118"/>
      <c r="E49" s="83" t="str">
        <f>'Berechnung der Verzugszinsen'!F33</f>
        <v/>
      </c>
      <c r="F49" s="81" t="str">
        <f>'Berechnung der Verzugszinsen'!J33</f>
        <v/>
      </c>
      <c r="G49" s="78" t="str">
        <f>'Berechnung der Verzugszinsen'!K33</f>
        <v/>
      </c>
      <c r="H49" s="70" t="str">
        <f>'Berechnung der Verzugszinsen'!L33</f>
        <v/>
      </c>
      <c r="I49" s="78"/>
    </row>
    <row r="50" spans="2:9" hidden="1" outlineLevel="1" x14ac:dyDescent="0.25">
      <c r="B50" s="81"/>
      <c r="C50" s="118" t="str">
        <f>CONCATENATE(TEXT('Berechnung der Verzugszinsen'!D34,"TT.MM.JJJJ")," - ",TEXT('Berechnung der Verzugszinsen'!E34,"TT.MM.JJJJ"))</f>
        <v xml:space="preserve"> - </v>
      </c>
      <c r="D50" s="118"/>
      <c r="E50" s="83" t="str">
        <f>'Berechnung der Verzugszinsen'!F34</f>
        <v/>
      </c>
      <c r="F50" s="81" t="str">
        <f>'Berechnung der Verzugszinsen'!J34</f>
        <v/>
      </c>
      <c r="G50" s="78" t="str">
        <f>'Berechnung der Verzugszinsen'!K34</f>
        <v/>
      </c>
      <c r="H50" s="70" t="str">
        <f>'Berechnung der Verzugszinsen'!L34</f>
        <v/>
      </c>
      <c r="I50" s="78"/>
    </row>
    <row r="51" spans="2:9" hidden="1" outlineLevel="1" x14ac:dyDescent="0.25">
      <c r="B51" s="81"/>
      <c r="C51" s="118" t="str">
        <f>CONCATENATE(TEXT('Berechnung der Verzugszinsen'!D35,"TT.MM.JJJJ")," - ",TEXT('Berechnung der Verzugszinsen'!E35,"TT.MM.JJJJ"))</f>
        <v xml:space="preserve"> - </v>
      </c>
      <c r="D51" s="118"/>
      <c r="E51" s="83" t="str">
        <f>'Berechnung der Verzugszinsen'!F35</f>
        <v/>
      </c>
      <c r="F51" s="81" t="str">
        <f>'Berechnung der Verzugszinsen'!J35</f>
        <v/>
      </c>
      <c r="G51" s="78" t="str">
        <f>'Berechnung der Verzugszinsen'!K35</f>
        <v/>
      </c>
      <c r="H51" s="70" t="str">
        <f>'Berechnung der Verzugszinsen'!L35</f>
        <v/>
      </c>
      <c r="I51" s="78"/>
    </row>
    <row r="52" spans="2:9" hidden="1" outlineLevel="1" x14ac:dyDescent="0.25">
      <c r="B52" s="81"/>
      <c r="C52" s="118" t="str">
        <f>CONCATENATE(TEXT('Berechnung der Verzugszinsen'!D36,"TT.MM.JJJJ")," - ",TEXT('Berechnung der Verzugszinsen'!E36,"TT.MM.JJJJ"))</f>
        <v xml:space="preserve"> - </v>
      </c>
      <c r="D52" s="118"/>
      <c r="E52" s="83" t="str">
        <f>'Berechnung der Verzugszinsen'!F36</f>
        <v/>
      </c>
      <c r="F52" s="81" t="str">
        <f>'Berechnung der Verzugszinsen'!J36</f>
        <v/>
      </c>
      <c r="G52" s="78" t="str">
        <f>'Berechnung der Verzugszinsen'!K36</f>
        <v/>
      </c>
      <c r="H52" s="70" t="str">
        <f>'Berechnung der Verzugszinsen'!L36</f>
        <v/>
      </c>
      <c r="I52" s="78"/>
    </row>
    <row r="53" spans="2:9" hidden="1" outlineLevel="1" x14ac:dyDescent="0.25">
      <c r="B53" s="81"/>
      <c r="C53" s="118" t="str">
        <f>CONCATENATE(TEXT('Berechnung der Verzugszinsen'!D37,"TT.MM.JJJJ")," - ",TEXT('Berechnung der Verzugszinsen'!E37,"TT.MM.JJJJ"))</f>
        <v xml:space="preserve"> - </v>
      </c>
      <c r="D53" s="118"/>
      <c r="E53" s="83" t="str">
        <f>'Berechnung der Verzugszinsen'!F37</f>
        <v/>
      </c>
      <c r="F53" s="81" t="str">
        <f>'Berechnung der Verzugszinsen'!J37</f>
        <v/>
      </c>
      <c r="G53" s="78" t="str">
        <f>'Berechnung der Verzugszinsen'!K37</f>
        <v/>
      </c>
      <c r="H53" s="70" t="str">
        <f>'Berechnung der Verzugszinsen'!L37</f>
        <v/>
      </c>
      <c r="I53" s="78"/>
    </row>
    <row r="54" spans="2:9" hidden="1" outlineLevel="1" x14ac:dyDescent="0.25">
      <c r="B54" s="81"/>
      <c r="C54" s="118" t="str">
        <f>CONCATENATE(TEXT('Berechnung der Verzugszinsen'!D38,"TT.MM.JJJJ")," - ",TEXT('Berechnung der Verzugszinsen'!E38,"TT.MM.JJJJ"))</f>
        <v xml:space="preserve"> - </v>
      </c>
      <c r="D54" s="118"/>
      <c r="E54" s="83" t="str">
        <f>'Berechnung der Verzugszinsen'!F38</f>
        <v/>
      </c>
      <c r="F54" s="81" t="str">
        <f>'Berechnung der Verzugszinsen'!J38</f>
        <v/>
      </c>
      <c r="G54" s="78" t="str">
        <f>'Berechnung der Verzugszinsen'!K38</f>
        <v/>
      </c>
      <c r="H54" s="70" t="str">
        <f>'Berechnung der Verzugszinsen'!L38</f>
        <v/>
      </c>
      <c r="I54" s="78"/>
    </row>
    <row r="55" spans="2:9" hidden="1" outlineLevel="1" x14ac:dyDescent="0.25">
      <c r="B55" s="81"/>
      <c r="C55" s="118" t="str">
        <f>CONCATENATE(TEXT('Berechnung der Verzugszinsen'!D39,"TT.MM.JJJJ")," - ",TEXT('Berechnung der Verzugszinsen'!E39,"TT.MM.JJJJ"))</f>
        <v xml:space="preserve"> - </v>
      </c>
      <c r="D55" s="118"/>
      <c r="E55" s="83" t="str">
        <f>'Berechnung der Verzugszinsen'!F39</f>
        <v/>
      </c>
      <c r="F55" s="81" t="str">
        <f>'Berechnung der Verzugszinsen'!J39</f>
        <v/>
      </c>
      <c r="G55" s="78" t="str">
        <f>'Berechnung der Verzugszinsen'!K39</f>
        <v/>
      </c>
      <c r="H55" s="70" t="str">
        <f>'Berechnung der Verzugszinsen'!L39</f>
        <v/>
      </c>
      <c r="I55" s="78"/>
    </row>
    <row r="56" spans="2:9" hidden="1" outlineLevel="1" x14ac:dyDescent="0.25">
      <c r="B56" s="81"/>
      <c r="C56" s="118" t="str">
        <f>CONCATENATE(TEXT('Berechnung der Verzugszinsen'!D40,"TT.MM.JJJJ")," - ",TEXT('Berechnung der Verzugszinsen'!E40,"TT.MM.JJJJ"))</f>
        <v xml:space="preserve"> - </v>
      </c>
      <c r="D56" s="118"/>
      <c r="E56" s="83" t="str">
        <f>'Berechnung der Verzugszinsen'!F40</f>
        <v/>
      </c>
      <c r="F56" s="81" t="str">
        <f>'Berechnung der Verzugszinsen'!J40</f>
        <v/>
      </c>
      <c r="G56" s="78" t="str">
        <f>'Berechnung der Verzugszinsen'!K40</f>
        <v/>
      </c>
      <c r="H56" s="70" t="str">
        <f>'Berechnung der Verzugszinsen'!L40</f>
        <v/>
      </c>
      <c r="I56" s="78"/>
    </row>
    <row r="57" spans="2:9" hidden="1" outlineLevel="1" x14ac:dyDescent="0.25">
      <c r="B57" s="81"/>
      <c r="C57" s="118" t="str">
        <f>CONCATENATE(TEXT('Berechnung der Verzugszinsen'!D41,"TT.MM.JJJJ")," - ",TEXT('Berechnung der Verzugszinsen'!E41,"TT.MM.JJJJ"))</f>
        <v xml:space="preserve"> - </v>
      </c>
      <c r="D57" s="118"/>
      <c r="E57" s="83" t="str">
        <f>'Berechnung der Verzugszinsen'!F41</f>
        <v/>
      </c>
      <c r="F57" s="81" t="str">
        <f>'Berechnung der Verzugszinsen'!J41</f>
        <v/>
      </c>
      <c r="G57" s="78" t="str">
        <f>'Berechnung der Verzugszinsen'!K41</f>
        <v/>
      </c>
      <c r="H57" s="70" t="str">
        <f>'Berechnung der Verzugszinsen'!L41</f>
        <v/>
      </c>
      <c r="I57" s="78"/>
    </row>
    <row r="58" spans="2:9" hidden="1" outlineLevel="1" x14ac:dyDescent="0.25">
      <c r="B58" s="81"/>
      <c r="C58" s="118"/>
      <c r="D58" s="118"/>
      <c r="E58" s="84"/>
      <c r="F58" s="84"/>
      <c r="G58" s="85"/>
      <c r="H58" s="72"/>
      <c r="I58" s="80"/>
    </row>
    <row r="59" spans="2:9" collapsed="1" x14ac:dyDescent="0.25">
      <c r="B59" s="91"/>
      <c r="C59" s="120" t="s">
        <v>109</v>
      </c>
      <c r="D59" s="120"/>
      <c r="E59" s="92">
        <f>SUM(E28:E58)</f>
        <v>828</v>
      </c>
      <c r="F59" s="93"/>
      <c r="G59" s="94"/>
      <c r="H59" s="94">
        <f>SUM(H28:H58)</f>
        <v>268.1172131506849</v>
      </c>
      <c r="I59" s="95">
        <f>H59</f>
        <v>268.1172131506849</v>
      </c>
    </row>
    <row r="60" spans="2:9" x14ac:dyDescent="0.25">
      <c r="B60" s="81"/>
      <c r="C60" s="123"/>
      <c r="D60" s="123"/>
      <c r="E60" s="71"/>
      <c r="F60" s="71"/>
      <c r="G60" s="72"/>
      <c r="H60" s="72"/>
      <c r="I60" s="70"/>
    </row>
    <row r="61" spans="2:9" x14ac:dyDescent="0.25">
      <c r="B61" s="96">
        <v>2</v>
      </c>
      <c r="C61" s="122" t="s">
        <v>110</v>
      </c>
      <c r="D61" s="122"/>
      <c r="E61" s="97"/>
      <c r="F61" s="98"/>
      <c r="G61" s="99"/>
      <c r="H61" s="99"/>
      <c r="I61" s="100">
        <v>30</v>
      </c>
    </row>
    <row r="62" spans="2:9" x14ac:dyDescent="0.25">
      <c r="B62" s="81"/>
      <c r="C62" s="123"/>
      <c r="D62" s="123"/>
      <c r="E62" s="71"/>
      <c r="F62" s="71"/>
      <c r="G62" s="72"/>
      <c r="H62" s="72"/>
      <c r="I62" s="70"/>
    </row>
    <row r="63" spans="2:9" x14ac:dyDescent="0.25">
      <c r="B63" s="96">
        <v>3</v>
      </c>
      <c r="C63" s="122" t="s">
        <v>112</v>
      </c>
      <c r="D63" s="122"/>
      <c r="E63" s="97"/>
      <c r="F63" s="98"/>
      <c r="G63" s="99"/>
      <c r="H63" s="99"/>
      <c r="I63" s="101">
        <f>'Berechnung der Verzugszinsen'!C6</f>
        <v>1119</v>
      </c>
    </row>
    <row r="64" spans="2:9" x14ac:dyDescent="0.25">
      <c r="B64" s="69"/>
      <c r="C64" s="68"/>
      <c r="D64" s="71"/>
      <c r="E64" s="71"/>
      <c r="F64" s="71"/>
      <c r="G64" s="72"/>
      <c r="H64" s="72"/>
      <c r="I64" s="78"/>
    </row>
    <row r="65" spans="1:10" x14ac:dyDescent="0.25">
      <c r="B65" s="68"/>
      <c r="C65" s="71"/>
      <c r="D65" s="71"/>
      <c r="E65" s="71"/>
      <c r="F65" s="71"/>
      <c r="G65" s="102" t="s">
        <v>83</v>
      </c>
      <c r="H65" s="103"/>
      <c r="I65" s="101">
        <f>SUM(I59:I64)</f>
        <v>1417.1172131506848</v>
      </c>
    </row>
    <row r="66" spans="1:10" x14ac:dyDescent="0.25">
      <c r="B66" s="68"/>
      <c r="C66" s="71"/>
      <c r="D66" s="71"/>
      <c r="E66" s="71"/>
      <c r="F66" s="71"/>
      <c r="G66" s="73" t="s">
        <v>84</v>
      </c>
      <c r="H66" s="74">
        <v>0</v>
      </c>
      <c r="I66" s="86">
        <f>I65*H66</f>
        <v>0</v>
      </c>
    </row>
    <row r="67" spans="1:10" x14ac:dyDescent="0.25">
      <c r="B67" s="68"/>
      <c r="C67" s="71"/>
      <c r="D67" s="71"/>
      <c r="E67" s="71"/>
      <c r="F67" s="71"/>
      <c r="G67" s="104" t="s">
        <v>85</v>
      </c>
      <c r="H67" s="104"/>
      <c r="I67" s="105">
        <f>I65+I66</f>
        <v>1417.1172131506848</v>
      </c>
    </row>
    <row r="68" spans="1:10" x14ac:dyDescent="0.25">
      <c r="B68" s="75"/>
      <c r="C68" s="75"/>
      <c r="D68" s="75"/>
      <c r="E68" s="75"/>
      <c r="F68" s="75"/>
      <c r="G68" s="68"/>
      <c r="H68" s="68"/>
      <c r="I68" s="68"/>
    </row>
    <row r="69" spans="1:10" x14ac:dyDescent="0.25">
      <c r="B69" s="75"/>
      <c r="C69" s="75"/>
      <c r="D69" s="75"/>
      <c r="E69" s="75"/>
      <c r="F69" s="75"/>
      <c r="G69" s="68"/>
      <c r="H69" s="68"/>
      <c r="I69" s="68"/>
    </row>
    <row r="70" spans="1:10" x14ac:dyDescent="0.25">
      <c r="B70" s="75" t="s">
        <v>113</v>
      </c>
      <c r="C70" s="75"/>
      <c r="D70" s="75"/>
      <c r="E70" s="76"/>
      <c r="F70" s="76"/>
      <c r="G70" s="76"/>
      <c r="H70" s="76"/>
      <c r="I70" s="68"/>
    </row>
    <row r="71" spans="1:10" x14ac:dyDescent="0.25">
      <c r="C71" s="75"/>
      <c r="D71" s="75"/>
      <c r="E71" s="76"/>
      <c r="F71" s="76"/>
      <c r="G71" s="76"/>
      <c r="H71" s="76"/>
      <c r="I71" s="68"/>
    </row>
    <row r="72" spans="1:10" x14ac:dyDescent="0.25">
      <c r="B72" s="77" t="s">
        <v>86</v>
      </c>
      <c r="C72" s="68"/>
      <c r="D72" s="118" t="str">
        <f>CONCATENATE(TEXT('Berechnung der Verzugszinsen'!D12,"TT.MM.JJJJ")," bis ",TEXT('Berechnung der Verzugszinsen'!C8,"TT.MM.JJJJ"))</f>
        <v>31.03.2022 bis 05.07.2024</v>
      </c>
      <c r="E72" s="118"/>
      <c r="F72" s="68"/>
      <c r="G72" s="68"/>
      <c r="H72" s="68"/>
      <c r="I72" s="68"/>
    </row>
    <row r="73" spans="1:10" x14ac:dyDescent="0.25">
      <c r="B73" s="68"/>
      <c r="C73" s="68"/>
      <c r="D73" s="68"/>
      <c r="E73" s="68"/>
      <c r="F73" s="68"/>
      <c r="G73" s="68"/>
      <c r="H73" s="68"/>
      <c r="I73" s="68"/>
    </row>
    <row r="74" spans="1:10" x14ac:dyDescent="0.25">
      <c r="B74" s="68"/>
      <c r="C74" s="68"/>
      <c r="D74" s="68"/>
      <c r="E74" s="68"/>
      <c r="F74" s="68"/>
      <c r="G74" s="68"/>
      <c r="H74" s="68"/>
      <c r="I74" s="68"/>
    </row>
    <row r="75" spans="1:10" x14ac:dyDescent="0.25">
      <c r="B75" s="75" t="s">
        <v>87</v>
      </c>
      <c r="C75" s="68"/>
      <c r="D75" s="68"/>
      <c r="E75" s="68"/>
      <c r="F75" s="68"/>
      <c r="G75" s="68"/>
      <c r="H75" s="68"/>
      <c r="I75" s="68"/>
    </row>
    <row r="76" spans="1:10" x14ac:dyDescent="0.25">
      <c r="B76" s="75"/>
      <c r="C76" s="68"/>
      <c r="D76" s="68"/>
      <c r="E76" s="68"/>
      <c r="F76" s="68"/>
      <c r="G76" s="68"/>
      <c r="H76" s="68"/>
      <c r="I76" s="68"/>
    </row>
    <row r="77" spans="1:10" x14ac:dyDescent="0.25">
      <c r="B77" s="75"/>
      <c r="C77" s="68"/>
      <c r="D77" s="68"/>
      <c r="E77" s="68"/>
      <c r="F77" s="68"/>
      <c r="G77" s="68"/>
      <c r="H77" s="68"/>
      <c r="I77" s="68"/>
    </row>
    <row r="78" spans="1:10" x14ac:dyDescent="0.25">
      <c r="B78" s="75"/>
      <c r="C78" s="68"/>
      <c r="D78" s="68"/>
      <c r="E78" s="68"/>
      <c r="F78" s="68"/>
      <c r="G78" s="68"/>
      <c r="H78" s="68"/>
      <c r="I78" s="68"/>
    </row>
    <row r="79" spans="1:10" x14ac:dyDescent="0.25">
      <c r="B79" s="75"/>
      <c r="C79" s="68"/>
      <c r="D79" s="68"/>
      <c r="E79" s="68"/>
      <c r="F79" s="68"/>
      <c r="G79" s="68"/>
      <c r="H79" s="68"/>
      <c r="I79" s="68"/>
    </row>
    <row r="80" spans="1:10" ht="15.75" thickBot="1" x14ac:dyDescent="0.3">
      <c r="A80" s="106"/>
      <c r="B80" s="106" t="s">
        <v>88</v>
      </c>
      <c r="C80" s="106"/>
      <c r="D80" s="106"/>
      <c r="E80" s="106"/>
      <c r="F80" s="106"/>
      <c r="G80" s="106"/>
      <c r="H80" s="106"/>
      <c r="I80" s="107" t="s">
        <v>89</v>
      </c>
      <c r="J80" s="107"/>
    </row>
    <row r="81" spans="1:10" ht="9.75" customHeight="1" thickTop="1" x14ac:dyDescent="0.25">
      <c r="B81" s="68"/>
      <c r="C81" s="68"/>
      <c r="D81" s="68"/>
      <c r="E81" s="68"/>
      <c r="F81" s="68"/>
      <c r="G81" s="68"/>
      <c r="H81" s="68"/>
      <c r="I81" s="68"/>
    </row>
    <row r="82" spans="1:10" x14ac:dyDescent="0.25">
      <c r="A82" s="108"/>
      <c r="B82" s="109" t="s">
        <v>87</v>
      </c>
      <c r="C82" s="108"/>
      <c r="D82" s="108" t="s">
        <v>90</v>
      </c>
      <c r="E82" s="109"/>
      <c r="F82" s="109"/>
      <c r="G82" s="108" t="s">
        <v>91</v>
      </c>
      <c r="H82" s="108"/>
      <c r="I82" s="108"/>
      <c r="J82" s="108"/>
    </row>
    <row r="83" spans="1:10" x14ac:dyDescent="0.25">
      <c r="A83" s="108"/>
      <c r="B83" s="109" t="s">
        <v>92</v>
      </c>
      <c r="C83" s="108"/>
      <c r="D83" s="108" t="s">
        <v>93</v>
      </c>
      <c r="E83" s="109"/>
      <c r="F83" s="109"/>
      <c r="G83" s="108" t="s">
        <v>115</v>
      </c>
      <c r="H83" s="108"/>
      <c r="I83" s="108"/>
      <c r="J83" s="108"/>
    </row>
    <row r="84" spans="1:10" x14ac:dyDescent="0.25">
      <c r="A84" s="108"/>
      <c r="B84" s="109" t="s">
        <v>77</v>
      </c>
      <c r="C84" s="108"/>
      <c r="D84" s="109" t="s">
        <v>94</v>
      </c>
      <c r="E84" s="108"/>
      <c r="F84" s="108"/>
      <c r="G84" s="108" t="s">
        <v>116</v>
      </c>
      <c r="H84" s="108"/>
      <c r="I84" s="108"/>
      <c r="J84" s="108"/>
    </row>
    <row r="85" spans="1:10" x14ac:dyDescent="0.25">
      <c r="A85" s="108"/>
      <c r="B85" s="109" t="s">
        <v>95</v>
      </c>
      <c r="C85" s="108"/>
      <c r="D85" s="109" t="s">
        <v>96</v>
      </c>
      <c r="E85" s="108"/>
      <c r="F85" s="108"/>
      <c r="G85" s="108" t="s">
        <v>97</v>
      </c>
      <c r="H85" s="108"/>
      <c r="I85" s="108"/>
      <c r="J85" s="108"/>
    </row>
    <row r="86" spans="1:10" x14ac:dyDescent="0.25">
      <c r="A86" s="108"/>
      <c r="B86" s="108" t="s">
        <v>98</v>
      </c>
      <c r="C86" s="108"/>
      <c r="D86" s="108" t="s">
        <v>99</v>
      </c>
      <c r="E86" s="108"/>
      <c r="F86" s="108"/>
      <c r="G86" s="108"/>
      <c r="H86" s="108"/>
      <c r="I86" s="108"/>
      <c r="J86" s="108"/>
    </row>
  </sheetData>
  <sheetProtection password="D8FB" sheet="1" objects="1" scenarios="1"/>
  <mergeCells count="48">
    <mergeCell ref="C48:D48"/>
    <mergeCell ref="C49:D49"/>
    <mergeCell ref="D72:E72"/>
    <mergeCell ref="C57:D57"/>
    <mergeCell ref="C51:D51"/>
    <mergeCell ref="C52:D52"/>
    <mergeCell ref="C53:D53"/>
    <mergeCell ref="C54:D54"/>
    <mergeCell ref="C55:D55"/>
    <mergeCell ref="C56:D56"/>
    <mergeCell ref="C61:D61"/>
    <mergeCell ref="C62:D62"/>
    <mergeCell ref="C63:D63"/>
    <mergeCell ref="C60:D60"/>
    <mergeCell ref="C43:D43"/>
    <mergeCell ref="C44:D44"/>
    <mergeCell ref="C45:D45"/>
    <mergeCell ref="C46:D46"/>
    <mergeCell ref="C47:D47"/>
    <mergeCell ref="G25:H25"/>
    <mergeCell ref="C28:D28"/>
    <mergeCell ref="C29:D29"/>
    <mergeCell ref="C30:D30"/>
    <mergeCell ref="C31:D31"/>
    <mergeCell ref="C32:D32"/>
    <mergeCell ref="C25:D25"/>
    <mergeCell ref="C26:D26"/>
    <mergeCell ref="C58:D58"/>
    <mergeCell ref="C59:D59"/>
    <mergeCell ref="C38:D38"/>
    <mergeCell ref="C33:D33"/>
    <mergeCell ref="C34:D34"/>
    <mergeCell ref="C35:D35"/>
    <mergeCell ref="C36:D36"/>
    <mergeCell ref="C37:D37"/>
    <mergeCell ref="C50:D50"/>
    <mergeCell ref="C39:D39"/>
    <mergeCell ref="C40:D40"/>
    <mergeCell ref="C41:D41"/>
    <mergeCell ref="C42:D42"/>
    <mergeCell ref="B14:D14"/>
    <mergeCell ref="B15:D15"/>
    <mergeCell ref="B7:E7"/>
    <mergeCell ref="B9:D9"/>
    <mergeCell ref="B10:D10"/>
    <mergeCell ref="B11:D11"/>
    <mergeCell ref="B12:D12"/>
    <mergeCell ref="B13:D13"/>
  </mergeCells>
  <hyperlinks>
    <hyperlink ref="I4" r:id="rId1" display="info@controllerspielwiese.de"/>
    <hyperlink ref="I5" r:id="rId2"/>
    <hyperlink ref="I80" r:id="rId3"/>
  </hyperlinks>
  <pageMargins left="0.19685039370078741" right="0.12" top="0" bottom="0.2" header="0" footer="0.11"/>
  <pageSetup paperSize="9" scale="91" orientation="portrait" horizontalDpi="0" verticalDpi="0" r:id="rId4"/>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Definitionen</vt:lpstr>
      <vt:lpstr>Berechnung der Verzugszinsen</vt:lpstr>
      <vt:lpstr>Rechnungsformular</vt:lpstr>
      <vt:lpstr>'Berechnung der Verzugszinsen'!Druckbereich</vt:lpstr>
      <vt:lpstr>Rechnungsformular!Druckbereich</vt:lpstr>
    </vt:vector>
  </TitlesOfParts>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Verzugszinsberechnung</dc:title>
  <dc:subject>Berechnung Verzugszinsen</dc:subject>
  <dc:creator>Joachim Becker WebSolutions</dc:creator>
  <cp:keywords>Berechnung Verzugszinsen</cp:keywords>
  <cp:lastModifiedBy>ControllerSpielwiese</cp:lastModifiedBy>
  <cp:lastPrinted>2021-02-08T18:26:06Z</cp:lastPrinted>
  <dcterms:created xsi:type="dcterms:W3CDTF">2020-10-14T10:09:03Z</dcterms:created>
  <dcterms:modified xsi:type="dcterms:W3CDTF">2025-01-02T15:08:24Z</dcterms:modified>
  <cp:category>Finanzen Controlling</cp:category>
</cp:coreProperties>
</file>