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15" windowWidth="15330" windowHeight="9315" activeTab="9"/>
  </bookViews>
  <sheets>
    <sheet name="Wahl" sheetId="1" r:id="rId1"/>
    <sheet name="KdList" sheetId="2" r:id="rId2"/>
    <sheet name="EinKd" sheetId="3" r:id="rId3"/>
    <sheet name="AlleKd" sheetId="4" r:id="rId4"/>
    <sheet name="VkQuelle" sheetId="5" r:id="rId5"/>
    <sheet name="ArtKo" sheetId="6" r:id="rId6"/>
    <sheet name="KdKo" sheetId="7" r:id="rId7"/>
    <sheet name="." sheetId="8" state="hidden" r:id="rId8"/>
    <sheet name=" " sheetId="9" state="hidden" r:id="rId9"/>
    <sheet name="Info" sheetId="10" r:id="rId10"/>
  </sheets>
  <definedNames>
    <definedName name="_xlnm.Print_Area" localSheetId="9">'Info'!$A$1:$J$103</definedName>
    <definedName name="_xlnm.Print_Titles" localSheetId="9">'Info'!$2:$2</definedName>
  </definedNames>
  <calcPr fullCalcOnLoad="1"/>
</workbook>
</file>

<file path=xl/comments2.xml><?xml version="1.0" encoding="utf-8"?>
<comments xmlns="http://schemas.openxmlformats.org/spreadsheetml/2006/main">
  <authors>
    <author>Fischer</author>
  </authors>
  <commentList>
    <comment ref="C9" authorId="0">
      <text>
        <r>
          <rPr>
            <b/>
            <sz val="8"/>
            <rFont val="Tahoma"/>
            <family val="0"/>
          </rPr>
          <t>Zur Auswahl
Cursor auf Nr. setzen</t>
        </r>
      </text>
    </comment>
  </commentList>
</comments>
</file>

<file path=xl/sharedStrings.xml><?xml version="1.0" encoding="utf-8"?>
<sst xmlns="http://schemas.openxmlformats.org/spreadsheetml/2006/main" count="437" uniqueCount="214">
  <si>
    <t>wichtig, deshalb eine Modellrechnung mit Excel. Ein Modell deshalb, weil sich der Markt nicht für Ihre</t>
  </si>
  <si>
    <t>Diese Kostensätze sollte jede Kostenrechnungssoftware zu jedem Zeitpunkt aktuell liefern. Wenn nicht,</t>
  </si>
  <si>
    <t>Differenz zwischen Gesamt und Variabel sind die ominösen Fixkosten, zu denen Sie ein spezielles</t>
  </si>
  <si>
    <t>Ressourcenmodell aufstellen. In der Regel können die Basisdaten dazu aus vorhandenen Kostenstellen-</t>
  </si>
  <si>
    <t>etc.). Da die Höhe der Frachtkosten überwiegend aus der Entfernung und der Menge resultiert, werden</t>
  </si>
  <si>
    <t>einfach voraus, dass Sie diese Daten in dieser Aufstellung verfügbar machen können. In den meisten</t>
  </si>
  <si>
    <t>Kostenrechnungen werden alle Kosten den Artikeln zugerechnet, weil sich die Kostenrechnung in der</t>
  </si>
  <si>
    <t>Kd.-Nr.</t>
  </si>
  <si>
    <t>Kunde</t>
  </si>
  <si>
    <t>Art.-Nr.</t>
  </si>
  <si>
    <t>Artikel</t>
  </si>
  <si>
    <t>Menge</t>
  </si>
  <si>
    <t>Erlös</t>
  </si>
  <si>
    <t>Gesamt</t>
  </si>
  <si>
    <t>Variabel</t>
  </si>
  <si>
    <t>Kosten ab Werk Ct/kg</t>
  </si>
  <si>
    <t>Kundenkosten Ct/kg</t>
  </si>
  <si>
    <t>Aufgabenstellung:</t>
  </si>
  <si>
    <t>Excel-Lösung zur Kundenerfolgsrechnung</t>
  </si>
  <si>
    <t>Lösungsansatz:</t>
  </si>
  <si>
    <t>Allgemeine Problemstellung:</t>
  </si>
  <si>
    <t>Spezielle Problemstellung:</t>
  </si>
  <si>
    <t>Ermittlung der Kundenwerte nach Voll- und Teilkosten</t>
  </si>
  <si>
    <t>werden, das Kundenergebnis kontinuierlich zu verbessern bzw. möglichst hoch zu halten.</t>
  </si>
  <si>
    <t>Verschiedene Studien zeigen, dass die wenigsten Unternehmen in der Lage sind, die Rentabilität ihrer</t>
  </si>
  <si>
    <t>Kunden zu ermitteln und diese Information in das Verkaufsgeschäft einzubinden. Auch in der gängigen</t>
  </si>
  <si>
    <t>Controllingliteratur ist das Wort Kundenwert eher selten zu finden. Meistens geht es nur um Umsätze,</t>
  </si>
  <si>
    <t>Deckungsbeiträge und Kundenzufriedenheit. Das Bewusstsein, dass der einzelne Kunde die elementare</t>
  </si>
  <si>
    <t>Gewinnquelle eines Unternehmens darstellt, und dass für diesbezügliche Steuerungsstrategien der</t>
  </si>
  <si>
    <t>Umsatz und auch die allseits beliebten Deckungsbeiträge weitgehend unzureichend, ja geradezu</t>
  </si>
  <si>
    <t>Die Verkäufer müssen lernen, mit mehreren Informationen gleichzeitig umzugehen: Mengen, Preise,</t>
  </si>
  <si>
    <t>Ihr Unternehmen</t>
  </si>
  <si>
    <t>Kundenerfolgsrechnung</t>
  </si>
  <si>
    <t>Februar</t>
  </si>
  <si>
    <t>Einzelne Kunden</t>
  </si>
  <si>
    <t>Alle Kunden</t>
  </si>
  <si>
    <t>kg</t>
  </si>
  <si>
    <t>€</t>
  </si>
  <si>
    <t>Absatz</t>
  </si>
  <si>
    <t>Nr.</t>
  </si>
  <si>
    <t>Sort.</t>
  </si>
  <si>
    <t>Sortieren</t>
  </si>
  <si>
    <t>Absatz-</t>
  </si>
  <si>
    <t>menge</t>
  </si>
  <si>
    <t>Ct/kg</t>
  </si>
  <si>
    <t>Deckungs-</t>
  </si>
  <si>
    <t>beitrag</t>
  </si>
  <si>
    <t>Vollkosten-</t>
  </si>
  <si>
    <t>überdeckung</t>
  </si>
  <si>
    <t>Produktergebnis</t>
  </si>
  <si>
    <t>- Kundenkosten</t>
  </si>
  <si>
    <t>Kundenergebnis</t>
  </si>
  <si>
    <t xml:space="preserve">sollten Sie mal ordentlich Druck machen, um solche Selbstverständlichkeiten herzustellen. Die </t>
  </si>
  <si>
    <r>
      <t xml:space="preserve">Im Blatt </t>
    </r>
    <r>
      <rPr>
        <b/>
        <sz val="10"/>
        <rFont val="Arial"/>
        <family val="2"/>
      </rPr>
      <t>VkQuelle</t>
    </r>
    <r>
      <rPr>
        <sz val="10"/>
        <rFont val="Arial"/>
        <family val="0"/>
      </rPr>
      <t xml:space="preserve"> stehen die Verkaufsdaten eines beliebigen Zeitraums, in der Regel für einen Monat.</t>
    </r>
  </si>
  <si>
    <r>
      <t xml:space="preserve">Im Blatt </t>
    </r>
    <r>
      <rPr>
        <b/>
        <sz val="10"/>
        <rFont val="Arial"/>
        <family val="2"/>
      </rPr>
      <t>ArtKo</t>
    </r>
    <r>
      <rPr>
        <sz val="10"/>
        <rFont val="Arial"/>
        <family val="0"/>
      </rPr>
      <t xml:space="preserve"> stehen die Kostensätze je Artikel ab Werk, getrennt in Gesamt- und Variable Kosten.</t>
    </r>
  </si>
  <si>
    <r>
      <t xml:space="preserve">Im Blatt </t>
    </r>
    <r>
      <rPr>
        <b/>
        <sz val="10"/>
        <rFont val="Arial"/>
        <family val="2"/>
      </rPr>
      <t xml:space="preserve">KdKo </t>
    </r>
    <r>
      <rPr>
        <sz val="10"/>
        <rFont val="Arial"/>
        <family val="0"/>
      </rPr>
      <t>stehen die Kundenkostensätze, dazu gehört die Fracht, sowie Konditionen (WKZ, Rabatte,</t>
    </r>
  </si>
  <si>
    <t>Gesamt:</t>
  </si>
  <si>
    <t>Umsatz, Deckungsbeiträge und Kundenkosten in ihrer kombinierten Wirkung auf das Kundenergebnis.</t>
  </si>
  <si>
    <t>Darin haben die Preise zwar eine durchschlagende Ergebniswirkung, sie sind aber wegen ihrer</t>
  </si>
  <si>
    <t>geringen Beeinflussbarkeit nebensächlich. Denn der Markt gibt die Preise vor. Kunden sind isoliert</t>
  </si>
  <si>
    <t>zu betrachten, oder auch eine Kundengruppe, sofern diese die Verhandlungsebene darstellt.</t>
  </si>
  <si>
    <t>In die jeweilige Verhandlungsebene müssen alle Daten eingestellt werden. Kunden werden nicht</t>
  </si>
  <si>
    <t>Kosten interessiert, wenn diese nicht wettbewerbsfähig sind. Dies betrifft insbesondere Kosten, die</t>
  </si>
  <si>
    <t>Kd.-</t>
  </si>
  <si>
    <t>Art.-</t>
  </si>
  <si>
    <t>Kunde 10221</t>
  </si>
  <si>
    <t>Kunde 66938</t>
  </si>
  <si>
    <t>Kunde 66948</t>
  </si>
  <si>
    <t>Artikel 2150</t>
  </si>
  <si>
    <t>Artikel 2275</t>
  </si>
  <si>
    <t>Kunde 10130</t>
  </si>
  <si>
    <t>Artikel 1225</t>
  </si>
  <si>
    <t>Artikel 2325</t>
  </si>
  <si>
    <t>Kunde 10136</t>
  </si>
  <si>
    <t>Artikel 1175</t>
  </si>
  <si>
    <t>Artikel 1251</t>
  </si>
  <si>
    <t>Kunde 10137</t>
  </si>
  <si>
    <t>Artikel 1195</t>
  </si>
  <si>
    <t>Artikel 21495</t>
  </si>
  <si>
    <t>Kunde 10141</t>
  </si>
  <si>
    <t>Artikel 1128</t>
  </si>
  <si>
    <t>Artikel 1224</t>
  </si>
  <si>
    <t>Artikel 1255</t>
  </si>
  <si>
    <t>Kunde 10149</t>
  </si>
  <si>
    <t>Artikel 1220</t>
  </si>
  <si>
    <t>Artikel 3125</t>
  </si>
  <si>
    <t>Artikel 3325</t>
  </si>
  <si>
    <t>Kunde 10151</t>
  </si>
  <si>
    <t>Artikel 2941</t>
  </si>
  <si>
    <t>Kunde 10158</t>
  </si>
  <si>
    <t>Artikel 10938</t>
  </si>
  <si>
    <t>Kunde 10188</t>
  </si>
  <si>
    <t>Kunde 10190</t>
  </si>
  <si>
    <t>Kunde 10215</t>
  </si>
  <si>
    <t>Kunde 10216</t>
  </si>
  <si>
    <t>Kunde 10218</t>
  </si>
  <si>
    <t>Kunde 10219</t>
  </si>
  <si>
    <t>Kunde 10220</t>
  </si>
  <si>
    <t>Artikel 1180</t>
  </si>
  <si>
    <t>Artikel 1256</t>
  </si>
  <si>
    <t>Kunde 10231</t>
  </si>
  <si>
    <t>Kunde 10232</t>
  </si>
  <si>
    <t>Kunde 10270</t>
  </si>
  <si>
    <t>Kunde 10302</t>
  </si>
  <si>
    <t>Kunde 10303</t>
  </si>
  <si>
    <t>Kunde 10309</t>
  </si>
  <si>
    <t>Artikel 10941</t>
  </si>
  <si>
    <t>Kunde 10346</t>
  </si>
  <si>
    <t>Kunde 10354</t>
  </si>
  <si>
    <t>Kunde 11286</t>
  </si>
  <si>
    <t>Kunde 17626</t>
  </si>
  <si>
    <t>Kunde 55684</t>
  </si>
  <si>
    <t>Kunde 55687</t>
  </si>
  <si>
    <t>Artikel 1236</t>
  </si>
  <si>
    <t>Artikel 1276</t>
  </si>
  <si>
    <t>Kunde 55691</t>
  </si>
  <si>
    <t>Kunde 55696</t>
  </si>
  <si>
    <t>Kunde 66800</t>
  </si>
  <si>
    <t>Artikel 1135</t>
  </si>
  <si>
    <t>Artikel 1150</t>
  </si>
  <si>
    <t>Kunde 66809</t>
  </si>
  <si>
    <t>Kunde 66838</t>
  </si>
  <si>
    <t>Kunde 66866</t>
  </si>
  <si>
    <t>Kunde 66872</t>
  </si>
  <si>
    <t>Kunde 66877</t>
  </si>
  <si>
    <t>Kunde 66887</t>
  </si>
  <si>
    <t>Kunde 66937</t>
  </si>
  <si>
    <t>Kunde 66949</t>
  </si>
  <si>
    <t>Kunde 66959</t>
  </si>
  <si>
    <t>Kunde 66979</t>
  </si>
  <si>
    <t>Kunde 67005</t>
  </si>
  <si>
    <t>Artikel 1155</t>
  </si>
  <si>
    <t>Kunde 67011</t>
  </si>
  <si>
    <t>Kunde 67025</t>
  </si>
  <si>
    <t>Kunde 67034</t>
  </si>
  <si>
    <t>Kunde 67037</t>
  </si>
  <si>
    <t>Kunde 67053</t>
  </si>
  <si>
    <t>Kunde 67054</t>
  </si>
  <si>
    <t>Artikel 2213</t>
  </si>
  <si>
    <t>Kunde 67063</t>
  </si>
  <si>
    <t>Artikel 2400</t>
  </si>
  <si>
    <t>Kunde 67073</t>
  </si>
  <si>
    <t>Kunde 67078</t>
  </si>
  <si>
    <t>Kunde 67110</t>
  </si>
  <si>
    <t>Erläuterung der Demoversion:</t>
  </si>
  <si>
    <t>Diese Daten können aus allen gängigen Host-Systemen in dieser Spaltenanordnung gezogen werden,</t>
  </si>
  <si>
    <r>
      <t xml:space="preserve">Klick </t>
    </r>
    <r>
      <rPr>
        <b/>
        <sz val="10"/>
        <rFont val="Arial"/>
        <family val="2"/>
      </rPr>
      <t>Einzelne Kunden</t>
    </r>
    <r>
      <rPr>
        <sz val="10"/>
        <rFont val="Arial"/>
        <family val="0"/>
      </rPr>
      <t xml:space="preserve"> zeigt die Kundenliste lt. Datenquelle mit Menge und Umsatz, spaltenweise</t>
    </r>
  </si>
  <si>
    <t>In den Praxisanwendungen sind die Quelldaten in separaten Dateien gespeichert und werden</t>
  </si>
  <si>
    <t xml:space="preserve">Die in der Demoversion enthaltenen Zahlen sind frei erfunden. Die Demoversion ist nicht als </t>
  </si>
  <si>
    <t xml:space="preserve">Anwendung nutzbar, sondern soll nur die Methodik zeigen. Der Clou an der vorgestellten Lösung ist, </t>
  </si>
  <si>
    <t>Hinweise zur Demoversion:</t>
  </si>
  <si>
    <t>automatisch eingelesen, wenn die Kundenerfolgsrechnung aus einer Startdatei heraus aufgerufen wird.</t>
  </si>
  <si>
    <t>Kommentare zu einzelnen Kundenerfolgsrechnungen:</t>
  </si>
  <si>
    <t>Nachfolgend werden 3 ausgesuchte Kundenanalysen so kommentiert, wie sie nach unserer</t>
  </si>
  <si>
    <t>Empfehlung den Verkäufern vom Controller erläutert werden sollten:</t>
  </si>
  <si>
    <t>Deckungsbeitrag aller Kunden. Solche und ähnliche Kunden sind zu hofieren.</t>
  </si>
  <si>
    <t>besonders wichtig.</t>
  </si>
  <si>
    <t xml:space="preserve">Die einzigen, die das Überleben eines Unternehmens auf Dauer sichern, sind dessen Kunden. </t>
  </si>
  <si>
    <t>dafür, dass mit der Aufbereitung von Daten Ergebnisreserven erschlossen werden können, die sonst</t>
  </si>
  <si>
    <t>nicht erkennbar sind. Die Controller sind gefordert, den Verkauf durch geeignete Informationen zur</t>
  </si>
  <si>
    <t xml:space="preserve">gefährlich sind, fehlt vielfach vollständig. In vielen Branchen, wie z. B. in der Konsumgüterindustrie, </t>
  </si>
  <si>
    <t>sind mit einem wertorientierten Kundemanagement erhebliche Potenziale zu erschließen. Es sind</t>
  </si>
  <si>
    <t>dies versteckte, per Auge nicht erkennbare Potenziale und somit ein exemplarisches Beispiel</t>
  </si>
  <si>
    <t>aus unausgelasteter Kapazität resultieren. Der Kunde hat keinen Bezug zu den Leerkosten. Wir</t>
  </si>
  <si>
    <t>richten deshalb die Fixkosten oder Strukturkosten auf die technischen Ressourcen des Unternehmens</t>
  </si>
  <si>
    <t>aus. Dann können diese mengenabhängig in die Kundenerfolgsrechnung einfließen. Der Verkauf hat</t>
  </si>
  <si>
    <t>sozusagen eine auffüllende Funktion innerhalb der Ressourcen. Die Erlöse übernehmen wir aktuell</t>
  </si>
  <si>
    <t>aus dem Verkauf und hinterlegen die variablen Kosten auf aktueller Preisbasis, die sporadisch zu</t>
  </si>
  <si>
    <t>erneuern ist. Dass diese Methode nicht der Üblichkeit entspricht, sollte nicht stören, solange es</t>
  </si>
  <si>
    <t>was nützt. Und dazu gibt es ganz erstaunliche Erfahrungen in der Praxis.</t>
  </si>
  <si>
    <t>summiert auf Kunde und Artikel, falls gleiche Artikel bei gleichen Kunden mehrfach vorkommen.</t>
  </si>
  <si>
    <t>rechnungen abgeleitet werden oder aber auch unabhängig davon aufgebaut werden. Für alle in der</t>
  </si>
  <si>
    <t>Quelle enthaltenen Artikel müssen Kostensätze vorhanden sein. In den Praxisanwendungen werden</t>
  </si>
  <si>
    <t>diese Kostensätze automatisch aus der Produktkostenrechnung eingelesen.</t>
  </si>
  <si>
    <r>
      <t xml:space="preserve">Klick </t>
    </r>
    <r>
      <rPr>
        <b/>
        <sz val="10"/>
        <rFont val="Arial"/>
        <family val="2"/>
      </rPr>
      <t>Zur Auswahl</t>
    </r>
    <r>
      <rPr>
        <sz val="10"/>
        <rFont val="Arial"/>
        <family val="0"/>
      </rPr>
      <t xml:space="preserve"> zeigt die Erfolgsrechnung dieses Kunden. Kunden ohne Kundenkosten sind</t>
    </r>
  </si>
  <si>
    <t>Artikelbetrachtung erschöpft und nicht den einzelnen Kunden in den Vordergrund stellt. Der Gewinn</t>
  </si>
  <si>
    <t>kommt aber zuerst vom Kunden und erst dann von den Produkten. Die Frage, ob sich ein Artikel lohnt</t>
  </si>
  <si>
    <t xml:space="preserve">Gewinne sind die Summe einzelner Kundenrenditen. Artikel sind darin nur Vehikel. </t>
  </si>
  <si>
    <t>oder nicht, ist irrelevant, weil ein Artikel bei jedem Kunden eine andere Ergebniswirkung entfaltet.</t>
  </si>
  <si>
    <t>Selbstabholer ohne weitere Kundenkosten. In den Praxisanwendungen ist die Zeile Kundenkosten</t>
  </si>
  <si>
    <t>aufgegliedert in Frachten und Konditionen, ggf. auch noch in einzelne Konditionsarten untergliedert.</t>
  </si>
  <si>
    <t>Summe Vollkostenüberdeckung oben stellt das kalkulatorische Betriebsergebnis dar.</t>
  </si>
  <si>
    <t>dass die Resultate auf Mausklick im Bildschirm stehen. Die Demoversion ist auf 98 Quelldatensätze,</t>
  </si>
  <si>
    <t>53 Kunden und 27 Artikel ausgelegt. Bei dieser Größe könnten die Resultate auch mit einfachen</t>
  </si>
  <si>
    <t>SVERWEIS- und SUMMEWENN-Zuweisungen ermittelt werden. Bei 50.000 Datensätzen geht</t>
  </si>
  <si>
    <t>es aber nicht mehr ohne Makros. Diese sind so gestaltet, dass in einer Testversion mit 30.000</t>
  </si>
  <si>
    <t>Quelldatensätzen, 1.520 Kunden  und 1.818 Artikeln die Bildschirmwartezeit für die Auswertung</t>
  </si>
  <si>
    <t>"Alle Kunden" 2 Sekunden dauert. Wie solche Makros mit den dazu passenden Formeln</t>
  </si>
  <si>
    <t>und "Excel-Baustein Absatzstatistik", ISBN 978-3-8370-9813-6 detailliert beschrieben.</t>
  </si>
  <si>
    <t>einzurichten sind, ist in den Fachbüchern "Faszination Excel", ISBN 978-3-8370-5184-1</t>
  </si>
  <si>
    <r>
      <t>Strategieempfehlung:</t>
    </r>
    <r>
      <rPr>
        <sz val="10"/>
        <rFont val="Arial"/>
        <family val="0"/>
      </rPr>
      <t xml:space="preserve"> Klären, ob bei Artikeln mit hohen Deckungsbeiträgen in Ct/kg die Mengen</t>
    </r>
  </si>
  <si>
    <t>mit begrenzten Anreizen steigerungsfähig sind.</t>
  </si>
  <si>
    <r>
      <t>Kunde 10219:</t>
    </r>
    <r>
      <rPr>
        <sz val="10"/>
        <rFont val="Arial"/>
        <family val="0"/>
      </rPr>
      <t xml:space="preserve"> Dieser Kunde weist den höchsten negativen Deckungsbeitrag aus, welcher</t>
    </r>
  </si>
  <si>
    <t>aus einem ungünstigen Mengenverhältnis lukrativer zu nicht lukrativen Artikeln resultiert.</t>
  </si>
  <si>
    <t>Bei solchen in der Praxis häufig vorkommenden Wertstrukturen ist es wichtig, diese Relationen</t>
  </si>
  <si>
    <t xml:space="preserve">zu kennen, zu beobachten und nach Möglichkeit zu ändern. </t>
  </si>
  <si>
    <t>Oft hat der Kunde bereits selbst einen Lösungsweg parat, wenn ihm die Situation wie beschrieben</t>
  </si>
  <si>
    <t>dargelegt wird. Denn es kann davon ausgegangen werden, dass es der Kunde einsieht, dass</t>
  </si>
  <si>
    <t>der Anbieter Gewinne benötigt. Bei Artikeln mit negativem Deckungsbeitrag im Kundensortiment</t>
  </si>
  <si>
    <t>Eine Information ist wertvoll, wenn sie nützlich, schnell und kostengünstig ist. Die Reihenfolge ist</t>
  </si>
  <si>
    <t>durch Mehfachklick auf den "Sort"-Text auf-/ab sortierbar. So ist ein Kunde schnell gefunden.</t>
  </si>
  <si>
    <r>
      <t xml:space="preserve">Klick </t>
    </r>
    <r>
      <rPr>
        <b/>
        <sz val="10"/>
        <rFont val="Arial"/>
        <family val="2"/>
      </rPr>
      <t>Alle Kunden</t>
    </r>
    <r>
      <rPr>
        <sz val="10"/>
        <rFont val="Arial"/>
        <family val="0"/>
      </rPr>
      <t xml:space="preserve"> zeigt die Kunden-Hitliste, ebenfalls in jeder Spalte auf-/ab sortierbar.</t>
    </r>
  </si>
  <si>
    <t>Ein Fachbuch mit dem Titel "Excel-Baustein Kundenerfolgsrechnung" ist in Vorbereitung.</t>
  </si>
  <si>
    <t>darf ausnahmsweise auch der Preis in den Vordergrund gestellt werden.</t>
  </si>
  <si>
    <t>diese nicht artikelbezogen, sondern kundenbezogen behandelt. Konditionen ebenfalls. Wir setzen hier</t>
  </si>
  <si>
    <t>wichtigen Deckungsbeitrag. Ohne diesen Kunden wäre das Betriebsergebnis um diesen Betrag</t>
  </si>
  <si>
    <t>niedriger. Aufgrund des hohen Mengenanteils ist dieser Kunde für die Fixkostendeckung</t>
  </si>
  <si>
    <r>
      <t>Kunde 10216:</t>
    </r>
    <r>
      <rPr>
        <sz val="10"/>
        <rFont val="Arial"/>
        <family val="2"/>
      </rPr>
      <t xml:space="preserve"> Dieser Kunde liefert die höchste Vollkostenüberdeckung und den zweithöchsten</t>
    </r>
  </si>
  <si>
    <r>
      <t>Strategieempfehlung: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Halten, weiter beobachten.</t>
    </r>
  </si>
  <si>
    <r>
      <t xml:space="preserve">Kunde 67005: </t>
    </r>
    <r>
      <rPr>
        <sz val="10"/>
        <rFont val="Arial"/>
        <family val="2"/>
      </rPr>
      <t>Dieser Kunde weist das niedrigste Vollkostenergebnis aus, leistet aber einen</t>
    </r>
  </si>
  <si>
    <r>
      <t>Strategieempfehlung:</t>
    </r>
    <r>
      <rPr>
        <sz val="10"/>
        <rFont val="Arial"/>
        <family val="2"/>
      </rPr>
      <t xml:space="preserve"> Hier muss sich was ändern. Das kann dem Kunden auch so gesagt werden.</t>
    </r>
  </si>
  <si>
    <t>März 2010</t>
  </si>
  <si>
    <t>in Frage gestellt sondern es sollen gemeinsam mit dem Kunden die Möglichkeiten ausgeschöpft</t>
  </si>
  <si>
    <t>Erschließung, d. h. Steuerung dieser Potenziale zu beliefern.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</si>
</sst>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9"/>
      <color indexed="12"/>
      <name val="Arial"/>
      <family val="0"/>
    </font>
    <font>
      <b/>
      <sz val="10"/>
      <color indexed="12"/>
      <name val="Arial"/>
      <family val="2"/>
    </font>
    <font>
      <b/>
      <sz val="8"/>
      <name val="Tahoma"/>
      <family val="0"/>
    </font>
    <font>
      <b/>
      <sz val="9"/>
      <color indexed="10"/>
      <name val="Arial"/>
      <family val="2"/>
    </font>
    <font>
      <sz val="8"/>
      <color indexed="12"/>
      <name val="Arial"/>
      <family val="0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" fontId="2" fillId="0" borderId="0" xfId="0" applyNumberFormat="1" applyFont="1" applyAlignment="1" quotePrefix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1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" fontId="2" fillId="0" borderId="0" xfId="0" applyNumberFormat="1" applyFont="1" applyAlignment="1">
      <alignment horizontal="right"/>
    </xf>
    <xf numFmtId="0" fontId="3" fillId="35" borderId="19" xfId="0" applyFont="1" applyFill="1" applyBorder="1" applyAlignment="1">
      <alignment/>
    </xf>
    <xf numFmtId="17" fontId="2" fillId="0" borderId="0" xfId="0" applyNumberFormat="1" applyFont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3" fillId="0" borderId="38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0" fillId="0" borderId="39" xfId="0" applyBorder="1" applyAlignment="1" quotePrefix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right"/>
    </xf>
    <xf numFmtId="3" fontId="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11" fillId="37" borderId="0" xfId="0" applyFont="1" applyFill="1" applyBorder="1" applyAlignment="1" applyProtection="1">
      <alignment/>
      <protection locked="0"/>
    </xf>
    <xf numFmtId="0" fontId="11" fillId="37" borderId="0" xfId="0" applyFont="1" applyFill="1" applyBorder="1" applyAlignment="1">
      <alignment/>
    </xf>
    <xf numFmtId="0" fontId="0" fillId="38" borderId="44" xfId="0" applyFill="1" applyBorder="1" applyAlignment="1">
      <alignment/>
    </xf>
    <xf numFmtId="0" fontId="3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0" fillId="38" borderId="0" xfId="0" applyNumberFormat="1" applyFill="1" applyAlignment="1">
      <alignment/>
    </xf>
    <xf numFmtId="0" fontId="10" fillId="38" borderId="0" xfId="0" applyFont="1" applyFill="1" applyAlignment="1">
      <alignment/>
    </xf>
    <xf numFmtId="0" fontId="12" fillId="38" borderId="44" xfId="0" applyFont="1" applyFill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4</xdr:col>
      <xdr:colOff>0</xdr:colOff>
      <xdr:row>5</xdr:row>
      <xdr:rowOff>0</xdr:rowOff>
    </xdr:to>
    <xdr:sp macro="[0]!En">
      <xdr:nvSpPr>
        <xdr:cNvPr id="1" name="Rectangle 1"/>
        <xdr:cNvSpPr>
          <a:spLocks/>
        </xdr:cNvSpPr>
      </xdr:nvSpPr>
      <xdr:spPr>
        <a:xfrm>
          <a:off x="323850" y="552450"/>
          <a:ext cx="1409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6</xdr:row>
      <xdr:rowOff>0</xdr:rowOff>
    </xdr:from>
    <xdr:to>
      <xdr:col>3</xdr:col>
      <xdr:colOff>1400175</xdr:colOff>
      <xdr:row>7</xdr:row>
      <xdr:rowOff>0</xdr:rowOff>
    </xdr:to>
    <xdr:sp macro="[0]!An">
      <xdr:nvSpPr>
        <xdr:cNvPr id="2" name="Rectangle 2"/>
        <xdr:cNvSpPr>
          <a:spLocks/>
        </xdr:cNvSpPr>
      </xdr:nvSpPr>
      <xdr:spPr>
        <a:xfrm>
          <a:off x="314325" y="885825"/>
          <a:ext cx="1409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9525</xdr:rowOff>
    </xdr:from>
    <xdr:to>
      <xdr:col>2</xdr:col>
      <xdr:colOff>466725</xdr:colOff>
      <xdr:row>7</xdr:row>
      <xdr:rowOff>9525</xdr:rowOff>
    </xdr:to>
    <xdr:sp macro="[0]!sc">
      <xdr:nvSpPr>
        <xdr:cNvPr id="1" name="Rectangle 2"/>
        <xdr:cNvSpPr>
          <a:spLocks/>
        </xdr:cNvSpPr>
      </xdr:nvSpPr>
      <xdr:spPr>
        <a:xfrm>
          <a:off x="123825" y="51435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28575</xdr:rowOff>
    </xdr:from>
    <xdr:to>
      <xdr:col>3</xdr:col>
      <xdr:colOff>1200150</xdr:colOff>
      <xdr:row>7</xdr:row>
      <xdr:rowOff>9525</xdr:rowOff>
    </xdr:to>
    <xdr:sp macro="[0]!sd">
      <xdr:nvSpPr>
        <xdr:cNvPr id="2" name="Rectangle 3"/>
        <xdr:cNvSpPr>
          <a:spLocks/>
        </xdr:cNvSpPr>
      </xdr:nvSpPr>
      <xdr:spPr>
        <a:xfrm>
          <a:off x="638175" y="53340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0</xdr:rowOff>
    </xdr:from>
    <xdr:to>
      <xdr:col>4</xdr:col>
      <xdr:colOff>714375</xdr:colOff>
      <xdr:row>7</xdr:row>
      <xdr:rowOff>19050</xdr:rowOff>
    </xdr:to>
    <xdr:sp macro="[0]!se">
      <xdr:nvSpPr>
        <xdr:cNvPr id="3" name="Rectangle 4"/>
        <xdr:cNvSpPr>
          <a:spLocks/>
        </xdr:cNvSpPr>
      </xdr:nvSpPr>
      <xdr:spPr>
        <a:xfrm>
          <a:off x="2152650" y="504825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</xdr:row>
      <xdr:rowOff>0</xdr:rowOff>
    </xdr:from>
    <xdr:to>
      <xdr:col>5</xdr:col>
      <xdr:colOff>714375</xdr:colOff>
      <xdr:row>7</xdr:row>
      <xdr:rowOff>19050</xdr:rowOff>
    </xdr:to>
    <xdr:sp macro="[0]!sf">
      <xdr:nvSpPr>
        <xdr:cNvPr id="4" name="Rectangle 5"/>
        <xdr:cNvSpPr>
          <a:spLocks/>
        </xdr:cNvSpPr>
      </xdr:nvSpPr>
      <xdr:spPr>
        <a:xfrm>
          <a:off x="2914650" y="504825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152400</xdr:rowOff>
    </xdr:from>
    <xdr:to>
      <xdr:col>2</xdr:col>
      <xdr:colOff>419100</xdr:colOff>
      <xdr:row>7</xdr:row>
      <xdr:rowOff>0</xdr:rowOff>
    </xdr:to>
    <xdr:sp macro="[0]!sc">
      <xdr:nvSpPr>
        <xdr:cNvPr id="1" name="Rectangle 2"/>
        <xdr:cNvSpPr>
          <a:spLocks/>
        </xdr:cNvSpPr>
      </xdr:nvSpPr>
      <xdr:spPr>
        <a:xfrm>
          <a:off x="85725" y="657225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0</xdr:rowOff>
    </xdr:from>
    <xdr:to>
      <xdr:col>3</xdr:col>
      <xdr:colOff>1295400</xdr:colOff>
      <xdr:row>6</xdr:row>
      <xdr:rowOff>152400</xdr:rowOff>
    </xdr:to>
    <xdr:sp macro="[0]!sd">
      <xdr:nvSpPr>
        <xdr:cNvPr id="2" name="Rectangle 3"/>
        <xdr:cNvSpPr>
          <a:spLocks/>
        </xdr:cNvSpPr>
      </xdr:nvSpPr>
      <xdr:spPr>
        <a:xfrm>
          <a:off x="619125" y="666750"/>
          <a:ext cx="1190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0</xdr:rowOff>
    </xdr:from>
    <xdr:to>
      <xdr:col>4</xdr:col>
      <xdr:colOff>581025</xdr:colOff>
      <xdr:row>6</xdr:row>
      <xdr:rowOff>152400</xdr:rowOff>
    </xdr:to>
    <xdr:sp macro="[0]!se">
      <xdr:nvSpPr>
        <xdr:cNvPr id="3" name="Rectangle 11"/>
        <xdr:cNvSpPr>
          <a:spLocks/>
        </xdr:cNvSpPr>
      </xdr:nvSpPr>
      <xdr:spPr>
        <a:xfrm>
          <a:off x="2000250" y="66675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5</xdr:col>
      <xdr:colOff>581025</xdr:colOff>
      <xdr:row>6</xdr:row>
      <xdr:rowOff>152400</xdr:rowOff>
    </xdr:to>
    <xdr:sp macro="[0]!sf">
      <xdr:nvSpPr>
        <xdr:cNvPr id="4" name="Rectangle 12"/>
        <xdr:cNvSpPr>
          <a:spLocks/>
        </xdr:cNvSpPr>
      </xdr:nvSpPr>
      <xdr:spPr>
        <a:xfrm>
          <a:off x="2647950" y="66675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0</xdr:rowOff>
    </xdr:from>
    <xdr:to>
      <xdr:col>6</xdr:col>
      <xdr:colOff>457200</xdr:colOff>
      <xdr:row>7</xdr:row>
      <xdr:rowOff>0</xdr:rowOff>
    </xdr:to>
    <xdr:sp macro="[0]!sg">
      <xdr:nvSpPr>
        <xdr:cNvPr id="5" name="Rectangle 13"/>
        <xdr:cNvSpPr>
          <a:spLocks/>
        </xdr:cNvSpPr>
      </xdr:nvSpPr>
      <xdr:spPr>
        <a:xfrm>
          <a:off x="3295650" y="666750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6</xdr:row>
      <xdr:rowOff>0</xdr:rowOff>
    </xdr:from>
    <xdr:to>
      <xdr:col>7</xdr:col>
      <xdr:colOff>581025</xdr:colOff>
      <xdr:row>6</xdr:row>
      <xdr:rowOff>152400</xdr:rowOff>
    </xdr:to>
    <xdr:sp macro="[0]!sh">
      <xdr:nvSpPr>
        <xdr:cNvPr id="6" name="Rectangle 14"/>
        <xdr:cNvSpPr>
          <a:spLocks/>
        </xdr:cNvSpPr>
      </xdr:nvSpPr>
      <xdr:spPr>
        <a:xfrm>
          <a:off x="3810000" y="66675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</xdr:row>
      <xdr:rowOff>0</xdr:rowOff>
    </xdr:from>
    <xdr:to>
      <xdr:col>8</xdr:col>
      <xdr:colOff>457200</xdr:colOff>
      <xdr:row>7</xdr:row>
      <xdr:rowOff>0</xdr:rowOff>
    </xdr:to>
    <xdr:sp macro="[0]!si">
      <xdr:nvSpPr>
        <xdr:cNvPr id="7" name="Rectangle 15"/>
        <xdr:cNvSpPr>
          <a:spLocks/>
        </xdr:cNvSpPr>
      </xdr:nvSpPr>
      <xdr:spPr>
        <a:xfrm>
          <a:off x="4457700" y="666750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6</xdr:row>
      <xdr:rowOff>0</xdr:rowOff>
    </xdr:from>
    <xdr:to>
      <xdr:col>9</xdr:col>
      <xdr:colOff>581025</xdr:colOff>
      <xdr:row>6</xdr:row>
      <xdr:rowOff>152400</xdr:rowOff>
    </xdr:to>
    <xdr:sp macro="[0]!sj">
      <xdr:nvSpPr>
        <xdr:cNvPr id="8" name="Rectangle 16"/>
        <xdr:cNvSpPr>
          <a:spLocks/>
        </xdr:cNvSpPr>
      </xdr:nvSpPr>
      <xdr:spPr>
        <a:xfrm>
          <a:off x="4972050" y="66675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0</xdr:rowOff>
    </xdr:from>
    <xdr:to>
      <xdr:col>10</xdr:col>
      <xdr:colOff>457200</xdr:colOff>
      <xdr:row>7</xdr:row>
      <xdr:rowOff>0</xdr:rowOff>
    </xdr:to>
    <xdr:sp macro="[0]!sk">
      <xdr:nvSpPr>
        <xdr:cNvPr id="9" name="Rectangle 17"/>
        <xdr:cNvSpPr>
          <a:spLocks/>
        </xdr:cNvSpPr>
      </xdr:nvSpPr>
      <xdr:spPr>
        <a:xfrm>
          <a:off x="5619750" y="666750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7"/>
  <sheetViews>
    <sheetView showGridLines="0" showRowColHeaders="0" showZeros="0" zoomScalePageLayoutView="0" workbookViewId="0" topLeftCell="A1">
      <selection activeCell="A1" sqref="A1"/>
    </sheetView>
  </sheetViews>
  <sheetFormatPr defaultColWidth="11.421875" defaultRowHeight="12.75"/>
  <cols>
    <col min="1" max="1" width="0.2890625" style="0" customWidth="1"/>
    <col min="2" max="2" width="0.85546875" style="0" customWidth="1"/>
    <col min="3" max="3" width="3.7109375" style="0" customWidth="1"/>
    <col min="4" max="4" width="21.140625" style="0" customWidth="1"/>
    <col min="5" max="5" width="6.57421875" style="0" customWidth="1"/>
    <col min="6" max="6" width="16.28125" style="0" customWidth="1"/>
  </cols>
  <sheetData>
    <row r="1" ht="4.5" customHeight="1">
      <c r="A1" s="6"/>
    </row>
    <row r="2" ht="15">
      <c r="C2" s="2" t="s">
        <v>31</v>
      </c>
    </row>
    <row r="3" spans="3:6" ht="14.25">
      <c r="C3" s="1" t="s">
        <v>32</v>
      </c>
      <c r="F3" s="3" t="s">
        <v>211</v>
      </c>
    </row>
    <row r="4" ht="9.75" customHeight="1"/>
    <row r="5" ht="21.75" customHeight="1">
      <c r="D5" s="4" t="s">
        <v>34</v>
      </c>
    </row>
    <row r="6" ht="4.5" customHeight="1"/>
    <row r="7" ht="21.75" customHeight="1">
      <c r="D7" s="5" t="s">
        <v>35</v>
      </c>
    </row>
    <row r="8" ht="4.5" customHeight="1"/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B2:I10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9" max="9" width="9.140625" style="0" customWidth="1"/>
    <col min="10" max="10" width="0.85546875" style="0" customWidth="1"/>
  </cols>
  <sheetData>
    <row r="1" ht="4.5" customHeight="1"/>
    <row r="2" spans="2:9" ht="15.75">
      <c r="B2" s="77" t="s">
        <v>18</v>
      </c>
      <c r="C2" s="71"/>
      <c r="D2" s="71"/>
      <c r="E2" s="71"/>
      <c r="F2" s="71"/>
      <c r="G2" s="71"/>
      <c r="H2" s="71"/>
      <c r="I2" s="71"/>
    </row>
    <row r="3" spans="2:9" ht="19.5" customHeight="1">
      <c r="B3" s="72" t="s">
        <v>17</v>
      </c>
      <c r="C3" s="73"/>
      <c r="D3" s="73"/>
      <c r="E3" s="73"/>
      <c r="F3" s="73"/>
      <c r="G3" s="73"/>
      <c r="H3" s="73"/>
      <c r="I3" s="73"/>
    </row>
    <row r="4" spans="2:9" ht="12.75">
      <c r="B4" s="74" t="s">
        <v>22</v>
      </c>
      <c r="C4" s="73"/>
      <c r="D4" s="73"/>
      <c r="E4" s="73"/>
      <c r="F4" s="73"/>
      <c r="G4" s="73"/>
      <c r="H4" s="73"/>
      <c r="I4" s="73"/>
    </row>
    <row r="5" spans="2:9" ht="19.5" customHeight="1">
      <c r="B5" s="72" t="s">
        <v>20</v>
      </c>
      <c r="C5" s="73"/>
      <c r="D5" s="73"/>
      <c r="E5" s="73"/>
      <c r="F5" s="73"/>
      <c r="G5" s="73"/>
      <c r="H5" s="73"/>
      <c r="I5" s="73"/>
    </row>
    <row r="6" spans="2:9" ht="12.75" customHeight="1">
      <c r="B6" s="73" t="s">
        <v>157</v>
      </c>
      <c r="C6" s="73"/>
      <c r="D6" s="73"/>
      <c r="E6" s="73"/>
      <c r="F6" s="73"/>
      <c r="G6" s="73"/>
      <c r="H6" s="73"/>
      <c r="I6" s="73"/>
    </row>
    <row r="7" spans="2:9" ht="12.75" customHeight="1">
      <c r="B7" s="74" t="s">
        <v>24</v>
      </c>
      <c r="C7" s="73"/>
      <c r="D7" s="73"/>
      <c r="E7" s="73"/>
      <c r="F7" s="73"/>
      <c r="G7" s="73"/>
      <c r="H7" s="73"/>
      <c r="I7" s="73"/>
    </row>
    <row r="8" spans="2:9" ht="12.75" customHeight="1">
      <c r="B8" s="75" t="s">
        <v>25</v>
      </c>
      <c r="C8" s="73"/>
      <c r="D8" s="73"/>
      <c r="E8" s="73"/>
      <c r="F8" s="73"/>
      <c r="G8" s="73"/>
      <c r="H8" s="73"/>
      <c r="I8" s="73"/>
    </row>
    <row r="9" spans="2:9" ht="12.75" customHeight="1">
      <c r="B9" s="75" t="s">
        <v>26</v>
      </c>
      <c r="C9" s="73"/>
      <c r="D9" s="73"/>
      <c r="E9" s="73"/>
      <c r="F9" s="73"/>
      <c r="G9" s="73"/>
      <c r="H9" s="73"/>
      <c r="I9" s="73"/>
    </row>
    <row r="10" spans="2:9" ht="12.75" customHeight="1">
      <c r="B10" s="75" t="s">
        <v>27</v>
      </c>
      <c r="C10" s="73"/>
      <c r="D10" s="73"/>
      <c r="E10" s="73"/>
      <c r="F10" s="73"/>
      <c r="G10" s="73"/>
      <c r="H10" s="73"/>
      <c r="I10" s="73"/>
    </row>
    <row r="11" spans="2:9" ht="12.75" customHeight="1">
      <c r="B11" s="75" t="s">
        <v>28</v>
      </c>
      <c r="C11" s="73"/>
      <c r="D11" s="73"/>
      <c r="E11" s="73"/>
      <c r="F11" s="73"/>
      <c r="G11" s="73"/>
      <c r="H11" s="73"/>
      <c r="I11" s="73"/>
    </row>
    <row r="12" spans="2:9" ht="12.75" customHeight="1">
      <c r="B12" s="75" t="s">
        <v>29</v>
      </c>
      <c r="C12" s="73"/>
      <c r="D12" s="73"/>
      <c r="E12" s="73"/>
      <c r="F12" s="73"/>
      <c r="G12" s="73"/>
      <c r="H12" s="73"/>
      <c r="I12" s="73"/>
    </row>
    <row r="13" spans="2:9" ht="12.75" customHeight="1">
      <c r="B13" s="75" t="s">
        <v>160</v>
      </c>
      <c r="C13" s="73"/>
      <c r="D13" s="73"/>
      <c r="E13" s="73"/>
      <c r="F13" s="73"/>
      <c r="G13" s="73"/>
      <c r="H13" s="73"/>
      <c r="I13" s="73"/>
    </row>
    <row r="14" spans="2:9" ht="12.75" customHeight="1">
      <c r="B14" s="73" t="s">
        <v>161</v>
      </c>
      <c r="C14" s="73"/>
      <c r="D14" s="73"/>
      <c r="E14" s="73"/>
      <c r="F14" s="73"/>
      <c r="G14" s="73"/>
      <c r="H14" s="73"/>
      <c r="I14" s="73"/>
    </row>
    <row r="15" spans="2:9" ht="12.75" customHeight="1">
      <c r="B15" s="73" t="s">
        <v>162</v>
      </c>
      <c r="C15" s="73"/>
      <c r="D15" s="73"/>
      <c r="E15" s="73"/>
      <c r="F15" s="73"/>
      <c r="G15" s="73"/>
      <c r="H15" s="73"/>
      <c r="I15" s="73"/>
    </row>
    <row r="16" spans="2:9" ht="12.75" customHeight="1">
      <c r="B16" s="73" t="s">
        <v>158</v>
      </c>
      <c r="C16" s="73"/>
      <c r="D16" s="73"/>
      <c r="E16" s="73"/>
      <c r="F16" s="73"/>
      <c r="G16" s="73"/>
      <c r="H16" s="73"/>
      <c r="I16" s="73"/>
    </row>
    <row r="17" spans="2:9" ht="12.75" customHeight="1">
      <c r="B17" s="73" t="s">
        <v>159</v>
      </c>
      <c r="C17" s="73"/>
      <c r="D17" s="73"/>
      <c r="E17" s="73"/>
      <c r="F17" s="73"/>
      <c r="G17" s="73"/>
      <c r="H17" s="73"/>
      <c r="I17" s="73"/>
    </row>
    <row r="18" spans="2:9" ht="12.75">
      <c r="B18" s="75" t="s">
        <v>213</v>
      </c>
      <c r="C18" s="73"/>
      <c r="D18" s="73"/>
      <c r="E18" s="73"/>
      <c r="F18" s="73"/>
      <c r="G18" s="73"/>
      <c r="H18" s="73"/>
      <c r="I18" s="73"/>
    </row>
    <row r="19" spans="2:9" ht="19.5" customHeight="1">
      <c r="B19" s="72" t="s">
        <v>21</v>
      </c>
      <c r="C19" s="73"/>
      <c r="D19" s="73"/>
      <c r="E19" s="73"/>
      <c r="F19" s="73"/>
      <c r="G19" s="73"/>
      <c r="H19" s="73"/>
      <c r="I19" s="73"/>
    </row>
    <row r="20" spans="2:9" ht="12.75">
      <c r="B20" s="75" t="s">
        <v>30</v>
      </c>
      <c r="C20" s="73"/>
      <c r="D20" s="73"/>
      <c r="E20" s="73"/>
      <c r="F20" s="73"/>
      <c r="G20" s="73"/>
      <c r="H20" s="73"/>
      <c r="I20" s="73"/>
    </row>
    <row r="21" spans="2:9" ht="12.75">
      <c r="B21" s="73" t="s">
        <v>57</v>
      </c>
      <c r="C21" s="73"/>
      <c r="D21" s="73"/>
      <c r="E21" s="73"/>
      <c r="F21" s="73"/>
      <c r="G21" s="73"/>
      <c r="H21" s="73"/>
      <c r="I21" s="73"/>
    </row>
    <row r="22" spans="2:9" ht="12.75">
      <c r="B22" s="73" t="s">
        <v>58</v>
      </c>
      <c r="C22" s="73"/>
      <c r="D22" s="73"/>
      <c r="E22" s="73"/>
      <c r="F22" s="73"/>
      <c r="G22" s="73"/>
      <c r="H22" s="73"/>
      <c r="I22" s="73"/>
    </row>
    <row r="23" spans="2:9" ht="12.75">
      <c r="B23" s="73" t="s">
        <v>59</v>
      </c>
      <c r="C23" s="73"/>
      <c r="D23" s="73"/>
      <c r="E23" s="73"/>
      <c r="F23" s="73"/>
      <c r="G23" s="73"/>
      <c r="H23" s="73"/>
      <c r="I23" s="73"/>
    </row>
    <row r="24" spans="2:9" ht="12.75">
      <c r="B24" s="73" t="s">
        <v>60</v>
      </c>
      <c r="C24" s="73"/>
      <c r="D24" s="73"/>
      <c r="E24" s="73"/>
      <c r="F24" s="73"/>
      <c r="G24" s="73"/>
      <c r="H24" s="73"/>
      <c r="I24" s="73"/>
    </row>
    <row r="25" spans="2:9" ht="12.75">
      <c r="B25" s="73" t="s">
        <v>61</v>
      </c>
      <c r="C25" s="73"/>
      <c r="D25" s="73"/>
      <c r="E25" s="73"/>
      <c r="F25" s="73"/>
      <c r="G25" s="73"/>
      <c r="H25" s="73"/>
      <c r="I25" s="73"/>
    </row>
    <row r="26" spans="2:9" ht="12.75">
      <c r="B26" s="74" t="s">
        <v>212</v>
      </c>
      <c r="C26" s="73"/>
      <c r="D26" s="73"/>
      <c r="E26" s="73"/>
      <c r="F26" s="73"/>
      <c r="G26" s="73"/>
      <c r="H26" s="73"/>
      <c r="I26" s="73"/>
    </row>
    <row r="27" spans="2:9" ht="12.75">
      <c r="B27" s="73" t="s">
        <v>23</v>
      </c>
      <c r="C27" s="73"/>
      <c r="D27" s="73"/>
      <c r="E27" s="73"/>
      <c r="F27" s="73"/>
      <c r="G27" s="73"/>
      <c r="H27" s="73"/>
      <c r="I27" s="73"/>
    </row>
    <row r="28" spans="2:9" ht="19.5" customHeight="1">
      <c r="B28" s="72" t="s">
        <v>19</v>
      </c>
      <c r="C28" s="73"/>
      <c r="D28" s="73"/>
      <c r="E28" s="73"/>
      <c r="F28" s="73"/>
      <c r="G28" s="73"/>
      <c r="H28" s="73"/>
      <c r="I28" s="73"/>
    </row>
    <row r="29" spans="2:9" ht="12.75">
      <c r="B29" s="73" t="s">
        <v>199</v>
      </c>
      <c r="C29" s="73"/>
      <c r="D29" s="73"/>
      <c r="E29" s="73"/>
      <c r="F29" s="73"/>
      <c r="G29" s="73"/>
      <c r="H29" s="73"/>
      <c r="I29" s="73"/>
    </row>
    <row r="30" spans="2:9" ht="12.75">
      <c r="B30" s="73" t="s">
        <v>0</v>
      </c>
      <c r="C30" s="73"/>
      <c r="D30" s="73"/>
      <c r="E30" s="73"/>
      <c r="F30" s="75"/>
      <c r="G30" s="73"/>
      <c r="H30" s="73"/>
      <c r="I30" s="73"/>
    </row>
    <row r="31" spans="2:9" ht="12.75">
      <c r="B31" s="73" t="s">
        <v>62</v>
      </c>
      <c r="C31" s="73"/>
      <c r="D31" s="73"/>
      <c r="E31" s="73"/>
      <c r="F31" s="75"/>
      <c r="G31" s="73"/>
      <c r="H31" s="73"/>
      <c r="I31" s="73"/>
    </row>
    <row r="32" spans="2:9" ht="12.75">
      <c r="B32" s="73" t="s">
        <v>163</v>
      </c>
      <c r="C32" s="73"/>
      <c r="D32" s="73"/>
      <c r="E32" s="73"/>
      <c r="F32" s="75"/>
      <c r="G32" s="73"/>
      <c r="H32" s="73"/>
      <c r="I32" s="73"/>
    </row>
    <row r="33" spans="2:9" ht="12.75">
      <c r="B33" s="73" t="s">
        <v>164</v>
      </c>
      <c r="C33" s="73"/>
      <c r="D33" s="73"/>
      <c r="E33" s="73"/>
      <c r="F33" s="75"/>
      <c r="G33" s="73"/>
      <c r="H33" s="73"/>
      <c r="I33" s="73"/>
    </row>
    <row r="34" spans="2:9" ht="12.75">
      <c r="B34" s="73" t="s">
        <v>165</v>
      </c>
      <c r="C34" s="73"/>
      <c r="D34" s="73"/>
      <c r="E34" s="73"/>
      <c r="F34" s="75"/>
      <c r="G34" s="73"/>
      <c r="H34" s="73"/>
      <c r="I34" s="73"/>
    </row>
    <row r="35" spans="2:9" ht="12.75">
      <c r="B35" s="73" t="s">
        <v>166</v>
      </c>
      <c r="C35" s="73"/>
      <c r="D35" s="73"/>
      <c r="E35" s="73"/>
      <c r="F35" s="75"/>
      <c r="G35" s="73"/>
      <c r="H35" s="73"/>
      <c r="I35" s="73"/>
    </row>
    <row r="36" spans="2:9" ht="12.75">
      <c r="B36" s="73" t="s">
        <v>167</v>
      </c>
      <c r="C36" s="73"/>
      <c r="D36" s="73"/>
      <c r="E36" s="73"/>
      <c r="F36" s="75"/>
      <c r="G36" s="73"/>
      <c r="H36" s="73"/>
      <c r="I36" s="73"/>
    </row>
    <row r="37" spans="2:9" ht="12.75">
      <c r="B37" s="73" t="s">
        <v>168</v>
      </c>
      <c r="C37" s="73"/>
      <c r="D37" s="73"/>
      <c r="E37" s="73"/>
      <c r="F37" s="73"/>
      <c r="G37" s="73"/>
      <c r="H37" s="73"/>
      <c r="I37" s="73"/>
    </row>
    <row r="38" spans="2:9" ht="12.75">
      <c r="B38" s="73" t="s">
        <v>169</v>
      </c>
      <c r="C38" s="73"/>
      <c r="D38" s="73"/>
      <c r="E38" s="73"/>
      <c r="F38" s="73"/>
      <c r="G38" s="73"/>
      <c r="H38" s="73"/>
      <c r="I38" s="73"/>
    </row>
    <row r="39" spans="2:9" ht="19.5" customHeight="1">
      <c r="B39" s="72" t="s">
        <v>144</v>
      </c>
      <c r="C39" s="73"/>
      <c r="D39" s="73"/>
      <c r="E39" s="73"/>
      <c r="F39" s="73"/>
      <c r="G39" s="73"/>
      <c r="H39" s="73"/>
      <c r="I39" s="73"/>
    </row>
    <row r="40" spans="2:9" ht="12.75">
      <c r="B40" s="73" t="s">
        <v>53</v>
      </c>
      <c r="C40" s="73"/>
      <c r="D40" s="73"/>
      <c r="E40" s="73"/>
      <c r="F40" s="73"/>
      <c r="G40" s="73"/>
      <c r="H40" s="73"/>
      <c r="I40" s="73"/>
    </row>
    <row r="41" spans="2:9" ht="12.75">
      <c r="B41" s="73" t="s">
        <v>145</v>
      </c>
      <c r="C41" s="73"/>
      <c r="D41" s="73"/>
      <c r="E41" s="73"/>
      <c r="F41" s="73"/>
      <c r="G41" s="73"/>
      <c r="H41" s="73"/>
      <c r="I41" s="73"/>
    </row>
    <row r="42" spans="2:9" ht="12.75">
      <c r="B42" s="73" t="s">
        <v>170</v>
      </c>
      <c r="C42" s="73"/>
      <c r="D42" s="73"/>
      <c r="E42" s="73"/>
      <c r="F42" s="73"/>
      <c r="G42" s="73"/>
      <c r="H42" s="73"/>
      <c r="I42" s="73"/>
    </row>
    <row r="43" spans="2:9" ht="12.75">
      <c r="B43" s="73" t="s">
        <v>147</v>
      </c>
      <c r="C43" s="73"/>
      <c r="D43" s="73"/>
      <c r="E43" s="73"/>
      <c r="F43" s="73"/>
      <c r="G43" s="73"/>
      <c r="H43" s="73"/>
      <c r="I43" s="73"/>
    </row>
    <row r="44" spans="2:9" ht="12.75">
      <c r="B44" s="73" t="s">
        <v>151</v>
      </c>
      <c r="C44" s="73"/>
      <c r="D44" s="73"/>
      <c r="E44" s="73"/>
      <c r="F44" s="73"/>
      <c r="G44" s="73"/>
      <c r="H44" s="73"/>
      <c r="I44" s="73"/>
    </row>
    <row r="45" spans="2:9" ht="12.75">
      <c r="B45" s="73" t="s">
        <v>54</v>
      </c>
      <c r="C45" s="73"/>
      <c r="D45" s="73"/>
      <c r="E45" s="73"/>
      <c r="F45" s="73"/>
      <c r="G45" s="73"/>
      <c r="H45" s="73"/>
      <c r="I45" s="73"/>
    </row>
    <row r="46" spans="2:9" ht="12.75">
      <c r="B46" s="73" t="s">
        <v>1</v>
      </c>
      <c r="C46" s="73"/>
      <c r="D46" s="73"/>
      <c r="E46" s="73"/>
      <c r="F46" s="73"/>
      <c r="G46" s="73"/>
      <c r="H46" s="73"/>
      <c r="I46" s="73"/>
    </row>
    <row r="47" spans="2:9" ht="12.75">
      <c r="B47" s="73" t="s">
        <v>52</v>
      </c>
      <c r="C47" s="73"/>
      <c r="D47" s="73"/>
      <c r="E47" s="73"/>
      <c r="F47" s="73"/>
      <c r="G47" s="73"/>
      <c r="H47" s="73"/>
      <c r="I47" s="73"/>
    </row>
    <row r="48" spans="2:9" ht="12.75">
      <c r="B48" s="73" t="s">
        <v>2</v>
      </c>
      <c r="C48" s="73"/>
      <c r="D48" s="73"/>
      <c r="E48" s="73"/>
      <c r="F48" s="73"/>
      <c r="G48" s="73"/>
      <c r="H48" s="73"/>
      <c r="I48" s="73"/>
    </row>
    <row r="49" spans="2:9" ht="12.75" customHeight="1">
      <c r="B49" s="73" t="s">
        <v>3</v>
      </c>
      <c r="C49" s="73"/>
      <c r="D49" s="73"/>
      <c r="E49" s="73"/>
      <c r="F49" s="73"/>
      <c r="G49" s="73"/>
      <c r="H49" s="73"/>
      <c r="I49" s="73"/>
    </row>
    <row r="50" spans="2:9" ht="12.75">
      <c r="B50" s="73" t="s">
        <v>171</v>
      </c>
      <c r="C50" s="73"/>
      <c r="D50" s="73"/>
      <c r="E50" s="73"/>
      <c r="F50" s="73"/>
      <c r="G50" s="73"/>
      <c r="H50" s="73"/>
      <c r="I50" s="73"/>
    </row>
    <row r="51" spans="2:9" ht="12.75">
      <c r="B51" s="73" t="s">
        <v>172</v>
      </c>
      <c r="C51" s="73"/>
      <c r="D51" s="73"/>
      <c r="E51" s="73"/>
      <c r="F51" s="73"/>
      <c r="G51" s="73"/>
      <c r="H51" s="73"/>
      <c r="I51" s="73"/>
    </row>
    <row r="52" spans="2:9" ht="12.75">
      <c r="B52" s="73" t="s">
        <v>173</v>
      </c>
      <c r="C52" s="73"/>
      <c r="D52" s="73"/>
      <c r="E52" s="73"/>
      <c r="F52" s="73"/>
      <c r="G52" s="73"/>
      <c r="H52" s="73"/>
      <c r="I52" s="73"/>
    </row>
    <row r="53" spans="2:9" ht="9.75" customHeight="1">
      <c r="B53" s="73"/>
      <c r="C53" s="73"/>
      <c r="D53" s="73"/>
      <c r="E53" s="73"/>
      <c r="F53" s="73"/>
      <c r="G53" s="73"/>
      <c r="H53" s="73"/>
      <c r="I53" s="73"/>
    </row>
    <row r="54" spans="2:9" ht="12.75">
      <c r="B54" s="73" t="s">
        <v>55</v>
      </c>
      <c r="C54" s="73"/>
      <c r="D54" s="73"/>
      <c r="E54" s="73"/>
      <c r="F54" s="73"/>
      <c r="G54" s="73"/>
      <c r="H54" s="73"/>
      <c r="I54" s="73"/>
    </row>
    <row r="55" spans="2:9" ht="12.75">
      <c r="B55" s="73" t="s">
        <v>4</v>
      </c>
      <c r="C55" s="73"/>
      <c r="D55" s="73"/>
      <c r="E55" s="73"/>
      <c r="F55" s="73"/>
      <c r="G55" s="73"/>
      <c r="H55" s="73"/>
      <c r="I55" s="73"/>
    </row>
    <row r="56" spans="2:9" ht="12.75">
      <c r="B56" s="73" t="s">
        <v>204</v>
      </c>
      <c r="C56" s="73"/>
      <c r="D56" s="73"/>
      <c r="E56" s="73"/>
      <c r="F56" s="73"/>
      <c r="G56" s="73"/>
      <c r="H56" s="73"/>
      <c r="I56" s="73"/>
    </row>
    <row r="57" spans="2:9" ht="12.75">
      <c r="B57" s="73" t="s">
        <v>5</v>
      </c>
      <c r="C57" s="73"/>
      <c r="D57" s="73"/>
      <c r="E57" s="73"/>
      <c r="F57" s="73"/>
      <c r="G57" s="73"/>
      <c r="H57" s="73"/>
      <c r="I57" s="73"/>
    </row>
    <row r="58" spans="2:9" ht="12.75">
      <c r="B58" s="73" t="s">
        <v>6</v>
      </c>
      <c r="C58" s="73"/>
      <c r="D58" s="73"/>
      <c r="E58" s="73"/>
      <c r="F58" s="73"/>
      <c r="G58" s="73"/>
      <c r="H58" s="73"/>
      <c r="I58" s="73"/>
    </row>
    <row r="59" spans="2:9" ht="12.75">
      <c r="B59" s="73" t="s">
        <v>175</v>
      </c>
      <c r="C59" s="73"/>
      <c r="D59" s="73"/>
      <c r="E59" s="73"/>
      <c r="F59" s="73"/>
      <c r="G59" s="73"/>
      <c r="H59" s="73"/>
      <c r="I59" s="73"/>
    </row>
    <row r="60" spans="2:9" ht="12.75">
      <c r="B60" s="73" t="s">
        <v>176</v>
      </c>
      <c r="C60" s="73"/>
      <c r="D60" s="73"/>
      <c r="E60" s="73"/>
      <c r="F60" s="73"/>
      <c r="G60" s="73"/>
      <c r="H60" s="73"/>
      <c r="I60" s="73"/>
    </row>
    <row r="61" spans="2:9" ht="12.75">
      <c r="B61" s="73" t="s">
        <v>178</v>
      </c>
      <c r="C61" s="73"/>
      <c r="D61" s="73"/>
      <c r="E61" s="73"/>
      <c r="F61" s="73"/>
      <c r="G61" s="73"/>
      <c r="H61" s="73"/>
      <c r="I61" s="73"/>
    </row>
    <row r="62" spans="2:9" ht="12.75">
      <c r="B62" s="73" t="s">
        <v>177</v>
      </c>
      <c r="C62" s="73"/>
      <c r="D62" s="73"/>
      <c r="E62" s="73"/>
      <c r="F62" s="73"/>
      <c r="G62" s="73"/>
      <c r="H62" s="73"/>
      <c r="I62" s="73"/>
    </row>
    <row r="63" spans="2:9" ht="12.75">
      <c r="B63" s="73" t="s">
        <v>146</v>
      </c>
      <c r="C63" s="73"/>
      <c r="D63" s="73"/>
      <c r="E63" s="73"/>
      <c r="F63" s="73"/>
      <c r="G63" s="73"/>
      <c r="H63" s="73"/>
      <c r="I63" s="73"/>
    </row>
    <row r="64" spans="2:9" ht="12.75">
      <c r="B64" s="73" t="s">
        <v>200</v>
      </c>
      <c r="C64" s="73"/>
      <c r="D64" s="73"/>
      <c r="E64" s="73"/>
      <c r="F64" s="73"/>
      <c r="G64" s="73"/>
      <c r="H64" s="73"/>
      <c r="I64" s="73"/>
    </row>
    <row r="65" spans="2:9" ht="12.75">
      <c r="B65" s="73" t="s">
        <v>174</v>
      </c>
      <c r="C65" s="73"/>
      <c r="D65" s="73"/>
      <c r="E65" s="73"/>
      <c r="F65" s="73"/>
      <c r="G65" s="73"/>
      <c r="H65" s="73"/>
      <c r="I65" s="73"/>
    </row>
    <row r="66" spans="2:9" ht="12.75">
      <c r="B66" s="73" t="s">
        <v>179</v>
      </c>
      <c r="C66" s="73"/>
      <c r="D66" s="73"/>
      <c r="E66" s="73"/>
      <c r="F66" s="73"/>
      <c r="G66" s="73"/>
      <c r="H66" s="73"/>
      <c r="I66" s="73"/>
    </row>
    <row r="67" spans="2:9" ht="12.75">
      <c r="B67" s="73" t="s">
        <v>180</v>
      </c>
      <c r="C67" s="73"/>
      <c r="D67" s="73"/>
      <c r="E67" s="73"/>
      <c r="F67" s="73"/>
      <c r="G67" s="73"/>
      <c r="H67" s="73"/>
      <c r="I67" s="73"/>
    </row>
    <row r="68" spans="2:9" ht="12.75">
      <c r="B68" s="73" t="s">
        <v>201</v>
      </c>
      <c r="C68" s="73"/>
      <c r="D68" s="73"/>
      <c r="E68" s="73"/>
      <c r="F68" s="73"/>
      <c r="G68" s="73"/>
      <c r="H68" s="73"/>
      <c r="I68" s="73"/>
    </row>
    <row r="69" spans="2:9" ht="12.75" customHeight="1">
      <c r="B69" s="73" t="s">
        <v>181</v>
      </c>
      <c r="C69" s="73"/>
      <c r="D69" s="73"/>
      <c r="E69" s="73"/>
      <c r="F69" s="73"/>
      <c r="G69" s="73"/>
      <c r="H69" s="73"/>
      <c r="I69" s="73"/>
    </row>
    <row r="70" spans="2:9" ht="19.5" customHeight="1">
      <c r="B70" s="72" t="s">
        <v>150</v>
      </c>
      <c r="C70" s="73"/>
      <c r="D70" s="73"/>
      <c r="E70" s="73"/>
      <c r="F70" s="73"/>
      <c r="G70" s="73"/>
      <c r="H70" s="73"/>
      <c r="I70" s="73"/>
    </row>
    <row r="71" spans="2:9" ht="12.75">
      <c r="B71" s="73" t="s">
        <v>148</v>
      </c>
      <c r="C71" s="73"/>
      <c r="D71" s="73"/>
      <c r="E71" s="73"/>
      <c r="F71" s="73"/>
      <c r="G71" s="73"/>
      <c r="H71" s="73"/>
      <c r="I71" s="73"/>
    </row>
    <row r="72" spans="2:9" ht="12.75">
      <c r="B72" s="73" t="s">
        <v>149</v>
      </c>
      <c r="C72" s="73"/>
      <c r="D72" s="73"/>
      <c r="E72" s="73"/>
      <c r="F72" s="73"/>
      <c r="G72" s="73"/>
      <c r="H72" s="73"/>
      <c r="I72" s="73"/>
    </row>
    <row r="73" spans="2:9" ht="12.75">
      <c r="B73" s="73" t="s">
        <v>182</v>
      </c>
      <c r="C73" s="73"/>
      <c r="D73" s="73"/>
      <c r="E73" s="73"/>
      <c r="F73" s="73"/>
      <c r="G73" s="73"/>
      <c r="H73" s="73"/>
      <c r="I73" s="73"/>
    </row>
    <row r="74" spans="2:9" ht="12.75">
      <c r="B74" s="73" t="s">
        <v>183</v>
      </c>
      <c r="C74" s="73"/>
      <c r="D74" s="73"/>
      <c r="E74" s="73"/>
      <c r="F74" s="73"/>
      <c r="G74" s="73"/>
      <c r="H74" s="73"/>
      <c r="I74" s="73"/>
    </row>
    <row r="75" spans="2:9" ht="12.75">
      <c r="B75" s="73" t="s">
        <v>184</v>
      </c>
      <c r="C75" s="73"/>
      <c r="D75" s="73"/>
      <c r="E75" s="73"/>
      <c r="F75" s="73"/>
      <c r="G75" s="73"/>
      <c r="H75" s="73"/>
      <c r="I75" s="73"/>
    </row>
    <row r="76" spans="2:9" ht="12.75">
      <c r="B76" s="73" t="s">
        <v>185</v>
      </c>
      <c r="C76" s="73"/>
      <c r="D76" s="73"/>
      <c r="E76" s="73"/>
      <c r="F76" s="73"/>
      <c r="G76" s="73"/>
      <c r="H76" s="73"/>
      <c r="I76" s="73"/>
    </row>
    <row r="77" spans="2:9" ht="12.75">
      <c r="B77" s="73" t="s">
        <v>186</v>
      </c>
      <c r="C77" s="73"/>
      <c r="D77" s="73"/>
      <c r="E77" s="73"/>
      <c r="F77" s="73"/>
      <c r="G77" s="73"/>
      <c r="H77" s="73"/>
      <c r="I77" s="73"/>
    </row>
    <row r="78" spans="2:9" ht="12.75">
      <c r="B78" s="73" t="s">
        <v>187</v>
      </c>
      <c r="C78" s="73"/>
      <c r="D78" s="73"/>
      <c r="E78" s="73"/>
      <c r="F78" s="73"/>
      <c r="G78" s="73"/>
      <c r="H78" s="73"/>
      <c r="I78" s="73"/>
    </row>
    <row r="79" spans="2:9" ht="12.75">
      <c r="B79" s="73" t="s">
        <v>189</v>
      </c>
      <c r="C79" s="73"/>
      <c r="D79" s="73"/>
      <c r="E79" s="73"/>
      <c r="F79" s="73"/>
      <c r="G79" s="73"/>
      <c r="H79" s="73"/>
      <c r="I79" s="73"/>
    </row>
    <row r="80" spans="2:9" ht="12.75">
      <c r="B80" s="73" t="s">
        <v>188</v>
      </c>
      <c r="C80" s="73"/>
      <c r="D80" s="73"/>
      <c r="E80" s="73"/>
      <c r="F80" s="73"/>
      <c r="G80" s="73"/>
      <c r="H80" s="73"/>
      <c r="I80" s="73"/>
    </row>
    <row r="81" spans="2:9" ht="12.75">
      <c r="B81" s="73" t="s">
        <v>202</v>
      </c>
      <c r="C81" s="73"/>
      <c r="D81" s="73"/>
      <c r="E81" s="73"/>
      <c r="F81" s="73"/>
      <c r="G81" s="73"/>
      <c r="H81" s="73"/>
      <c r="I81" s="73"/>
    </row>
    <row r="82" spans="2:9" ht="19.5" customHeight="1">
      <c r="B82" s="72" t="s">
        <v>152</v>
      </c>
      <c r="C82" s="73"/>
      <c r="D82" s="73"/>
      <c r="E82" s="73"/>
      <c r="F82" s="73"/>
      <c r="G82" s="73"/>
      <c r="H82" s="73"/>
      <c r="I82" s="73"/>
    </row>
    <row r="83" spans="2:9" ht="12.75">
      <c r="B83" s="73" t="s">
        <v>153</v>
      </c>
      <c r="C83" s="73"/>
      <c r="D83" s="73"/>
      <c r="E83" s="73"/>
      <c r="F83" s="73"/>
      <c r="G83" s="73"/>
      <c r="H83" s="73"/>
      <c r="I83" s="73"/>
    </row>
    <row r="84" spans="2:9" ht="12.75">
      <c r="B84" s="73" t="s">
        <v>154</v>
      </c>
      <c r="C84" s="73"/>
      <c r="D84" s="73"/>
      <c r="E84" s="73"/>
      <c r="F84" s="73"/>
      <c r="G84" s="73"/>
      <c r="H84" s="73"/>
      <c r="I84" s="73"/>
    </row>
    <row r="85" spans="2:9" ht="19.5" customHeight="1">
      <c r="B85" s="72" t="s">
        <v>207</v>
      </c>
      <c r="C85" s="73"/>
      <c r="D85" s="73"/>
      <c r="E85" s="73"/>
      <c r="F85" s="73"/>
      <c r="G85" s="73"/>
      <c r="H85" s="73"/>
      <c r="I85" s="73"/>
    </row>
    <row r="86" spans="2:9" ht="12.75">
      <c r="B86" s="73" t="s">
        <v>155</v>
      </c>
      <c r="C86" s="73"/>
      <c r="D86" s="73"/>
      <c r="E86" s="73"/>
      <c r="F86" s="73"/>
      <c r="G86" s="73"/>
      <c r="H86" s="73"/>
      <c r="I86" s="73"/>
    </row>
    <row r="87" spans="2:9" ht="12.75">
      <c r="B87" s="76" t="s">
        <v>190</v>
      </c>
      <c r="C87" s="73"/>
      <c r="D87" s="73"/>
      <c r="E87" s="73"/>
      <c r="F87" s="73"/>
      <c r="G87" s="73"/>
      <c r="H87" s="73"/>
      <c r="I87" s="73"/>
    </row>
    <row r="88" spans="2:9" ht="12.75">
      <c r="B88" s="73" t="s">
        <v>191</v>
      </c>
      <c r="C88" s="73"/>
      <c r="D88" s="73"/>
      <c r="E88" s="73"/>
      <c r="F88" s="73"/>
      <c r="G88" s="73"/>
      <c r="H88" s="73"/>
      <c r="I88" s="73"/>
    </row>
    <row r="89" spans="2:9" ht="19.5" customHeight="1">
      <c r="B89" s="72" t="s">
        <v>209</v>
      </c>
      <c r="C89" s="73"/>
      <c r="D89" s="73"/>
      <c r="E89" s="73"/>
      <c r="F89" s="73"/>
      <c r="G89" s="73"/>
      <c r="H89" s="73"/>
      <c r="I89" s="73"/>
    </row>
    <row r="90" spans="2:9" ht="12.75">
      <c r="B90" s="73" t="s">
        <v>205</v>
      </c>
      <c r="C90" s="73"/>
      <c r="D90" s="73"/>
      <c r="E90" s="73"/>
      <c r="F90" s="73"/>
      <c r="G90" s="73"/>
      <c r="H90" s="73"/>
      <c r="I90" s="73"/>
    </row>
    <row r="91" spans="2:9" ht="12.75">
      <c r="B91" s="73" t="s">
        <v>206</v>
      </c>
      <c r="C91" s="73"/>
      <c r="D91" s="73"/>
      <c r="E91" s="73"/>
      <c r="F91" s="73"/>
      <c r="G91" s="73"/>
      <c r="H91" s="73"/>
      <c r="I91" s="73"/>
    </row>
    <row r="92" spans="2:9" ht="12.75">
      <c r="B92" s="73" t="s">
        <v>156</v>
      </c>
      <c r="C92" s="73"/>
      <c r="D92" s="73"/>
      <c r="E92" s="73"/>
      <c r="F92" s="73"/>
      <c r="G92" s="73"/>
      <c r="H92" s="73"/>
      <c r="I92" s="73"/>
    </row>
    <row r="93" spans="2:9" ht="12.75">
      <c r="B93" s="76" t="s">
        <v>208</v>
      </c>
      <c r="C93" s="73"/>
      <c r="D93" s="73"/>
      <c r="E93" s="73"/>
      <c r="F93" s="73"/>
      <c r="G93" s="73"/>
      <c r="H93" s="73"/>
      <c r="I93" s="73"/>
    </row>
    <row r="94" spans="2:9" ht="19.5" customHeight="1">
      <c r="B94" s="72" t="s">
        <v>192</v>
      </c>
      <c r="C94" s="73"/>
      <c r="D94" s="73"/>
      <c r="E94" s="73"/>
      <c r="F94" s="73"/>
      <c r="G94" s="73"/>
      <c r="H94" s="73"/>
      <c r="I94" s="73"/>
    </row>
    <row r="95" spans="2:9" ht="12.75">
      <c r="B95" s="73" t="s">
        <v>193</v>
      </c>
      <c r="C95" s="73"/>
      <c r="D95" s="73"/>
      <c r="E95" s="73"/>
      <c r="F95" s="73"/>
      <c r="G95" s="73"/>
      <c r="H95" s="73"/>
      <c r="I95" s="73"/>
    </row>
    <row r="96" spans="2:9" ht="12.75">
      <c r="B96" s="73" t="s">
        <v>194</v>
      </c>
      <c r="C96" s="73"/>
      <c r="D96" s="73"/>
      <c r="E96" s="73"/>
      <c r="F96" s="73"/>
      <c r="G96" s="73"/>
      <c r="H96" s="73"/>
      <c r="I96" s="73"/>
    </row>
    <row r="97" spans="2:9" ht="12.75">
      <c r="B97" s="73" t="s">
        <v>195</v>
      </c>
      <c r="C97" s="73"/>
      <c r="D97" s="73"/>
      <c r="E97" s="73"/>
      <c r="F97" s="73"/>
      <c r="G97" s="73"/>
      <c r="H97" s="73"/>
      <c r="I97" s="73"/>
    </row>
    <row r="98" spans="2:9" ht="12.75">
      <c r="B98" s="76" t="s">
        <v>210</v>
      </c>
      <c r="C98" s="73"/>
      <c r="D98" s="73"/>
      <c r="E98" s="73"/>
      <c r="F98" s="73"/>
      <c r="G98" s="73"/>
      <c r="H98" s="73"/>
      <c r="I98" s="73"/>
    </row>
    <row r="99" spans="2:9" ht="12.75">
      <c r="B99" s="73" t="s">
        <v>196</v>
      </c>
      <c r="C99" s="73"/>
      <c r="D99" s="73"/>
      <c r="E99" s="73"/>
      <c r="F99" s="73"/>
      <c r="G99" s="73"/>
      <c r="H99" s="73"/>
      <c r="I99" s="73"/>
    </row>
    <row r="100" spans="2:9" ht="12.75">
      <c r="B100" s="73" t="s">
        <v>197</v>
      </c>
      <c r="C100" s="73"/>
      <c r="D100" s="73"/>
      <c r="E100" s="73"/>
      <c r="F100" s="73"/>
      <c r="G100" s="73"/>
      <c r="H100" s="73"/>
      <c r="I100" s="73"/>
    </row>
    <row r="101" spans="2:9" ht="12.75">
      <c r="B101" s="73" t="s">
        <v>198</v>
      </c>
      <c r="C101" s="73"/>
      <c r="D101" s="73"/>
      <c r="E101" s="73"/>
      <c r="F101" s="73"/>
      <c r="G101" s="73"/>
      <c r="H101" s="73"/>
      <c r="I101" s="73"/>
    </row>
    <row r="102" spans="2:9" ht="12.75">
      <c r="B102" s="73" t="s">
        <v>203</v>
      </c>
      <c r="C102" s="73"/>
      <c r="D102" s="73"/>
      <c r="E102" s="73"/>
      <c r="F102" s="73"/>
      <c r="G102" s="73"/>
      <c r="H102" s="73"/>
      <c r="I102" s="73"/>
    </row>
  </sheetData>
  <sheetProtection/>
  <printOptions/>
  <pageMargins left="0.7874015748031497" right="0.3937007874015748" top="0.7874015748031497" bottom="0.7874015748031497" header="0.5118110236220472" footer="0.5118110236220472"/>
  <pageSetup fitToHeight="2" fitToWidth="1" orientation="portrait" paperSize="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5011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D13" sqref="D13"/>
    </sheetView>
  </sheetViews>
  <sheetFormatPr defaultColWidth="11.421875" defaultRowHeight="12.75"/>
  <cols>
    <col min="1" max="1" width="0.2890625" style="0" customWidth="1"/>
    <col min="2" max="2" width="0.85546875" style="0" customWidth="1"/>
    <col min="3" max="3" width="7.7109375" style="0" customWidth="1"/>
    <col min="4" max="4" width="22.421875" style="0" customWidth="1"/>
    <col min="7" max="7" width="0.85546875" style="0" customWidth="1"/>
  </cols>
  <sheetData>
    <row r="1" ht="4.5" customHeight="1">
      <c r="A1" s="6"/>
    </row>
    <row r="2" ht="15">
      <c r="C2" s="2" t="str">
        <f>+Wahl!C2</f>
        <v>Ihr Unternehmen</v>
      </c>
    </row>
    <row r="3" spans="3:6" ht="14.25">
      <c r="C3" s="1" t="str">
        <f>+Wahl!C3</f>
        <v>Kundenerfolgsrechnung</v>
      </c>
      <c r="F3" s="20" t="str">
        <f>+Wahl!F3</f>
        <v>März 2010</v>
      </c>
    </row>
    <row r="4" ht="3" customHeight="1"/>
    <row r="5" ht="3" customHeight="1"/>
    <row r="6" ht="3" customHeight="1"/>
    <row r="7" spans="3:6" ht="12.75">
      <c r="C7" s="18" t="s">
        <v>40</v>
      </c>
      <c r="D7" s="19" t="s">
        <v>41</v>
      </c>
      <c r="E7" s="18" t="s">
        <v>41</v>
      </c>
      <c r="F7" s="18" t="s">
        <v>41</v>
      </c>
    </row>
    <row r="8" ht="3" customHeight="1"/>
    <row r="9" spans="3:6" ht="12.75">
      <c r="C9" s="8"/>
      <c r="D9" s="9"/>
      <c r="E9" s="11" t="s">
        <v>38</v>
      </c>
      <c r="F9" s="12" t="s">
        <v>12</v>
      </c>
    </row>
    <row r="10" spans="3:6" ht="12.75">
      <c r="C10" s="17" t="s">
        <v>39</v>
      </c>
      <c r="D10" s="10" t="s">
        <v>8</v>
      </c>
      <c r="E10" s="13" t="s">
        <v>36</v>
      </c>
      <c r="F10" s="14" t="s">
        <v>37</v>
      </c>
    </row>
    <row r="11" spans="3:6" ht="12.75">
      <c r="C11" s="21">
        <v>10130</v>
      </c>
      <c r="D11" s="7" t="s">
        <v>70</v>
      </c>
      <c r="E11" s="15">
        <v>8815</v>
      </c>
      <c r="F11" s="16">
        <v>3635.22</v>
      </c>
    </row>
    <row r="12" spans="3:6" ht="12.75">
      <c r="C12" s="21">
        <v>10136</v>
      </c>
      <c r="D12" s="7" t="s">
        <v>73</v>
      </c>
      <c r="E12" s="15">
        <v>12956</v>
      </c>
      <c r="F12" s="16">
        <v>4934.0599999999995</v>
      </c>
    </row>
    <row r="13" spans="3:6" ht="12.75">
      <c r="C13" s="21">
        <v>10137</v>
      </c>
      <c r="D13" s="7" t="s">
        <v>76</v>
      </c>
      <c r="E13" s="15">
        <v>7162</v>
      </c>
      <c r="F13" s="16">
        <v>3099.0299999999997</v>
      </c>
    </row>
    <row r="14" spans="3:6" ht="12.75">
      <c r="C14" s="21">
        <v>10141</v>
      </c>
      <c r="D14" s="7" t="s">
        <v>79</v>
      </c>
      <c r="E14" s="15">
        <v>70189</v>
      </c>
      <c r="F14" s="16">
        <v>31542.520000000004</v>
      </c>
    </row>
    <row r="15" spans="3:6" ht="12.75">
      <c r="C15" s="21">
        <v>10149</v>
      </c>
      <c r="D15" s="7" t="s">
        <v>83</v>
      </c>
      <c r="E15" s="15">
        <v>231798</v>
      </c>
      <c r="F15" s="16">
        <v>40780.54</v>
      </c>
    </row>
    <row r="16" spans="3:6" ht="12.75">
      <c r="C16" s="21">
        <v>10151</v>
      </c>
      <c r="D16" s="7" t="s">
        <v>87</v>
      </c>
      <c r="E16" s="15">
        <v>4697</v>
      </c>
      <c r="F16" s="16">
        <v>1955.18</v>
      </c>
    </row>
    <row r="17" spans="3:6" ht="12.75">
      <c r="C17" s="21">
        <v>10158</v>
      </c>
      <c r="D17" s="7" t="s">
        <v>89</v>
      </c>
      <c r="E17" s="15">
        <v>16811</v>
      </c>
      <c r="F17" s="16">
        <v>9806.4</v>
      </c>
    </row>
    <row r="18" spans="3:6" ht="12.75">
      <c r="C18" s="21">
        <v>10188</v>
      </c>
      <c r="D18" s="7" t="s">
        <v>91</v>
      </c>
      <c r="E18" s="15">
        <v>5509</v>
      </c>
      <c r="F18" s="16">
        <v>2269.6400000000003</v>
      </c>
    </row>
    <row r="19" spans="3:6" ht="12.75">
      <c r="C19" s="21">
        <v>10190</v>
      </c>
      <c r="D19" s="7" t="s">
        <v>92</v>
      </c>
      <c r="E19" s="15">
        <v>22506</v>
      </c>
      <c r="F19" s="16">
        <v>5288.79</v>
      </c>
    </row>
    <row r="20" spans="3:6" ht="12.75">
      <c r="C20" s="21">
        <v>10215</v>
      </c>
      <c r="D20" s="7" t="s">
        <v>93</v>
      </c>
      <c r="E20" s="15">
        <v>3566</v>
      </c>
      <c r="F20" s="16">
        <v>2204.82</v>
      </c>
    </row>
    <row r="21" spans="3:6" ht="12.75">
      <c r="C21" s="21">
        <v>10216</v>
      </c>
      <c r="D21" s="7" t="s">
        <v>94</v>
      </c>
      <c r="E21" s="15">
        <v>54156</v>
      </c>
      <c r="F21" s="16">
        <v>20569.7</v>
      </c>
    </row>
    <row r="22" spans="3:6" ht="12.75">
      <c r="C22" s="21">
        <v>10218</v>
      </c>
      <c r="D22" s="7" t="s">
        <v>95</v>
      </c>
      <c r="E22" s="15">
        <v>23205</v>
      </c>
      <c r="F22" s="16">
        <v>9518.82</v>
      </c>
    </row>
    <row r="23" spans="3:6" ht="12.75">
      <c r="C23" s="21">
        <v>10219</v>
      </c>
      <c r="D23" s="7" t="s">
        <v>96</v>
      </c>
      <c r="E23" s="15">
        <v>43252</v>
      </c>
      <c r="F23" s="16">
        <v>9655.06</v>
      </c>
    </row>
    <row r="24" spans="3:6" ht="12.75">
      <c r="C24" s="21">
        <v>10220</v>
      </c>
      <c r="D24" s="7" t="s">
        <v>97</v>
      </c>
      <c r="E24" s="15">
        <v>2355</v>
      </c>
      <c r="F24" s="16">
        <v>565.17</v>
      </c>
    </row>
    <row r="25" spans="3:6" ht="12.75">
      <c r="C25" s="21">
        <v>10221</v>
      </c>
      <c r="D25" s="7" t="s">
        <v>65</v>
      </c>
      <c r="E25" s="15">
        <v>1266</v>
      </c>
      <c r="F25" s="16">
        <v>518.6500000000001</v>
      </c>
    </row>
    <row r="26" spans="3:6" ht="12.75">
      <c r="C26" s="21">
        <v>10231</v>
      </c>
      <c r="D26" s="7" t="s">
        <v>100</v>
      </c>
      <c r="E26" s="15">
        <v>27945</v>
      </c>
      <c r="F26" s="16">
        <v>5868.45</v>
      </c>
    </row>
    <row r="27" spans="3:6" ht="12.75">
      <c r="C27" s="21">
        <v>10232</v>
      </c>
      <c r="D27" s="7" t="s">
        <v>101</v>
      </c>
      <c r="E27" s="15">
        <v>13069</v>
      </c>
      <c r="F27" s="16">
        <v>3545.45</v>
      </c>
    </row>
    <row r="28" spans="3:6" ht="12.75">
      <c r="C28" s="21">
        <v>10270</v>
      </c>
      <c r="D28" s="7" t="s">
        <v>102</v>
      </c>
      <c r="E28" s="15">
        <v>17442</v>
      </c>
      <c r="F28" s="16">
        <v>4535.1900000000005</v>
      </c>
    </row>
    <row r="29" spans="3:6" ht="12.75">
      <c r="C29" s="21">
        <v>10302</v>
      </c>
      <c r="D29" s="7" t="s">
        <v>103</v>
      </c>
      <c r="E29" s="15">
        <v>5464</v>
      </c>
      <c r="F29" s="16">
        <v>2682.1</v>
      </c>
    </row>
    <row r="30" spans="3:6" ht="12.75">
      <c r="C30" s="21">
        <v>10303</v>
      </c>
      <c r="D30" s="7" t="s">
        <v>104</v>
      </c>
      <c r="E30" s="15">
        <v>8970</v>
      </c>
      <c r="F30" s="16">
        <v>2173.5</v>
      </c>
    </row>
    <row r="31" spans="3:6" ht="12.75">
      <c r="C31" s="21">
        <v>10309</v>
      </c>
      <c r="D31" s="7" t="s">
        <v>105</v>
      </c>
      <c r="E31" s="15">
        <v>15379</v>
      </c>
      <c r="F31" s="16">
        <v>8331.88</v>
      </c>
    </row>
    <row r="32" spans="3:6" ht="12.75">
      <c r="C32" s="21">
        <v>10346</v>
      </c>
      <c r="D32" s="7" t="s">
        <v>107</v>
      </c>
      <c r="E32" s="15">
        <v>19741</v>
      </c>
      <c r="F32" s="16">
        <v>8128.33</v>
      </c>
    </row>
    <row r="33" spans="3:6" ht="12.75">
      <c r="C33" s="21">
        <v>10354</v>
      </c>
      <c r="D33" s="7" t="s">
        <v>108</v>
      </c>
      <c r="E33" s="15">
        <v>15912</v>
      </c>
      <c r="F33" s="16">
        <v>7495.209999999999</v>
      </c>
    </row>
    <row r="34" spans="3:6" ht="12.75">
      <c r="C34" s="21">
        <v>11286</v>
      </c>
      <c r="D34" s="7" t="s">
        <v>109</v>
      </c>
      <c r="E34" s="15">
        <v>1766</v>
      </c>
      <c r="F34" s="16">
        <v>496.35</v>
      </c>
    </row>
    <row r="35" spans="3:6" ht="12.75">
      <c r="C35" s="21">
        <v>17626</v>
      </c>
      <c r="D35" s="7" t="s">
        <v>110</v>
      </c>
      <c r="E35" s="15">
        <v>15849</v>
      </c>
      <c r="F35" s="16">
        <v>7207.16</v>
      </c>
    </row>
    <row r="36" spans="3:6" ht="12.75">
      <c r="C36" s="21">
        <v>55684</v>
      </c>
      <c r="D36" s="7" t="s">
        <v>111</v>
      </c>
      <c r="E36" s="15">
        <v>69481</v>
      </c>
      <c r="F36" s="16">
        <v>13548.75</v>
      </c>
    </row>
    <row r="37" spans="3:6" ht="12.75">
      <c r="C37" s="21">
        <v>55687</v>
      </c>
      <c r="D37" s="7" t="s">
        <v>112</v>
      </c>
      <c r="E37" s="15">
        <v>1438</v>
      </c>
      <c r="F37" s="16">
        <v>931.5</v>
      </c>
    </row>
    <row r="38" spans="3:6" ht="12.75">
      <c r="C38" s="21">
        <v>55691</v>
      </c>
      <c r="D38" s="7" t="s">
        <v>115</v>
      </c>
      <c r="E38" s="15">
        <v>863</v>
      </c>
      <c r="F38" s="16">
        <v>301.88</v>
      </c>
    </row>
    <row r="39" spans="3:6" ht="12.75">
      <c r="C39" s="21">
        <v>55696</v>
      </c>
      <c r="D39" s="7" t="s">
        <v>116</v>
      </c>
      <c r="E39" s="15">
        <v>2323</v>
      </c>
      <c r="F39" s="16">
        <v>603.92</v>
      </c>
    </row>
    <row r="40" spans="3:6" ht="12.75">
      <c r="C40" s="21">
        <v>66800</v>
      </c>
      <c r="D40" s="7" t="s">
        <v>117</v>
      </c>
      <c r="E40" s="15">
        <v>8108</v>
      </c>
      <c r="F40" s="16">
        <v>2627.1800000000003</v>
      </c>
    </row>
    <row r="41" spans="3:6" ht="12.75">
      <c r="C41" s="21">
        <v>66809</v>
      </c>
      <c r="D41" s="7" t="s">
        <v>120</v>
      </c>
      <c r="E41" s="15">
        <v>2414</v>
      </c>
      <c r="F41" s="16">
        <v>615.39</v>
      </c>
    </row>
    <row r="42" spans="3:6" ht="12.75">
      <c r="C42" s="21">
        <v>66838</v>
      </c>
      <c r="D42" s="7" t="s">
        <v>121</v>
      </c>
      <c r="E42" s="15">
        <v>1150</v>
      </c>
      <c r="F42" s="16">
        <v>368</v>
      </c>
    </row>
    <row r="43" spans="3:6" ht="12.75">
      <c r="C43" s="21">
        <v>66866</v>
      </c>
      <c r="D43" s="7" t="s">
        <v>122</v>
      </c>
      <c r="E43" s="15">
        <v>8273</v>
      </c>
      <c r="F43" s="16">
        <v>3431.44</v>
      </c>
    </row>
    <row r="44" spans="3:6" ht="12.75">
      <c r="C44" s="21">
        <v>66872</v>
      </c>
      <c r="D44" s="7" t="s">
        <v>123</v>
      </c>
      <c r="E44" s="15">
        <v>1863</v>
      </c>
      <c r="F44" s="16">
        <v>521.64</v>
      </c>
    </row>
    <row r="45" spans="3:6" ht="12.75">
      <c r="C45" s="21">
        <v>66877</v>
      </c>
      <c r="D45" s="7" t="s">
        <v>124</v>
      </c>
      <c r="E45" s="15">
        <v>3312</v>
      </c>
      <c r="F45" s="16">
        <v>877.68</v>
      </c>
    </row>
    <row r="46" spans="3:6" ht="12.75">
      <c r="C46" s="21">
        <v>66887</v>
      </c>
      <c r="D46" s="7" t="s">
        <v>125</v>
      </c>
      <c r="E46" s="15">
        <v>794</v>
      </c>
      <c r="F46" s="16">
        <v>261.86</v>
      </c>
    </row>
    <row r="47" spans="3:6" ht="12.75">
      <c r="C47" s="21">
        <v>66937</v>
      </c>
      <c r="D47" s="7" t="s">
        <v>126</v>
      </c>
      <c r="E47" s="15">
        <v>1725</v>
      </c>
      <c r="F47" s="16">
        <v>440.91</v>
      </c>
    </row>
    <row r="48" spans="3:6" ht="12.75">
      <c r="C48" s="21">
        <v>66938</v>
      </c>
      <c r="D48" s="7" t="s">
        <v>66</v>
      </c>
      <c r="E48" s="15">
        <v>3097</v>
      </c>
      <c r="F48" s="16">
        <v>774.13</v>
      </c>
    </row>
    <row r="49" spans="3:6" ht="12.75">
      <c r="C49" s="21">
        <v>66948</v>
      </c>
      <c r="D49" s="7" t="s">
        <v>67</v>
      </c>
      <c r="E49" s="15">
        <v>690</v>
      </c>
      <c r="F49" s="16">
        <v>310.5</v>
      </c>
    </row>
    <row r="50" spans="3:6" ht="12.75">
      <c r="C50" s="21">
        <v>66949</v>
      </c>
      <c r="D50" s="7" t="s">
        <v>127</v>
      </c>
      <c r="E50" s="15">
        <v>3134</v>
      </c>
      <c r="F50" s="16">
        <v>1421.58</v>
      </c>
    </row>
    <row r="51" spans="3:6" ht="12.75">
      <c r="C51" s="21">
        <v>66959</v>
      </c>
      <c r="D51" s="7" t="s">
        <v>128</v>
      </c>
      <c r="E51" s="15">
        <v>10925</v>
      </c>
      <c r="F51" s="16">
        <v>2622.02</v>
      </c>
    </row>
    <row r="52" spans="3:6" ht="12.75">
      <c r="C52" s="21">
        <v>66979</v>
      </c>
      <c r="D52" s="7" t="s">
        <v>129</v>
      </c>
      <c r="E52" s="15">
        <v>4313</v>
      </c>
      <c r="F52" s="16">
        <v>1940.6</v>
      </c>
    </row>
    <row r="53" spans="3:6" ht="12.75">
      <c r="C53" s="21">
        <v>67005</v>
      </c>
      <c r="D53" s="7" t="s">
        <v>130</v>
      </c>
      <c r="E53" s="15">
        <v>771551</v>
      </c>
      <c r="F53" s="16">
        <v>135792.99</v>
      </c>
    </row>
    <row r="54" spans="3:6" ht="12.75">
      <c r="C54" s="21">
        <v>67011</v>
      </c>
      <c r="D54" s="7" t="s">
        <v>132</v>
      </c>
      <c r="E54" s="15">
        <v>3680</v>
      </c>
      <c r="F54" s="16">
        <v>1704.3</v>
      </c>
    </row>
    <row r="55" spans="3:6" ht="12.75">
      <c r="C55" s="21">
        <v>67025</v>
      </c>
      <c r="D55" s="7" t="s">
        <v>133</v>
      </c>
      <c r="E55" s="15">
        <v>3450</v>
      </c>
      <c r="F55" s="16">
        <v>828</v>
      </c>
    </row>
    <row r="56" spans="3:6" ht="12.75">
      <c r="C56" s="21">
        <v>67034</v>
      </c>
      <c r="D56" s="7" t="s">
        <v>134</v>
      </c>
      <c r="E56" s="15">
        <v>3450</v>
      </c>
      <c r="F56" s="16">
        <v>897</v>
      </c>
    </row>
    <row r="57" spans="3:6" ht="12.75">
      <c r="C57" s="21">
        <v>67037</v>
      </c>
      <c r="D57" s="7" t="s">
        <v>135</v>
      </c>
      <c r="E57" s="15">
        <v>3450</v>
      </c>
      <c r="F57" s="16">
        <v>1391.5</v>
      </c>
    </row>
    <row r="58" spans="3:6" ht="12.75">
      <c r="C58" s="21">
        <v>67053</v>
      </c>
      <c r="D58" s="7" t="s">
        <v>136</v>
      </c>
      <c r="E58" s="15">
        <v>46520</v>
      </c>
      <c r="F58" s="16">
        <v>10194.14</v>
      </c>
    </row>
    <row r="59" spans="3:6" ht="12.75">
      <c r="C59" s="21">
        <v>67054</v>
      </c>
      <c r="D59" s="7" t="s">
        <v>137</v>
      </c>
      <c r="E59" s="15">
        <v>2300</v>
      </c>
      <c r="F59" s="16">
        <v>1066.63</v>
      </c>
    </row>
    <row r="60" spans="3:6" ht="12.75">
      <c r="C60" s="21">
        <v>67063</v>
      </c>
      <c r="D60" s="7" t="s">
        <v>139</v>
      </c>
      <c r="E60" s="15">
        <v>460</v>
      </c>
      <c r="F60" s="16">
        <v>309.91999999999996</v>
      </c>
    </row>
    <row r="61" spans="3:6" ht="12.75">
      <c r="C61" s="21">
        <v>67073</v>
      </c>
      <c r="D61" s="7" t="s">
        <v>141</v>
      </c>
      <c r="E61" s="15">
        <v>719</v>
      </c>
      <c r="F61" s="16">
        <v>273.13</v>
      </c>
    </row>
    <row r="62" spans="3:6" ht="12.75">
      <c r="C62" s="21">
        <v>67078</v>
      </c>
      <c r="D62" s="7" t="s">
        <v>142</v>
      </c>
      <c r="E62" s="15">
        <v>4025</v>
      </c>
      <c r="F62" s="16">
        <v>1066.63</v>
      </c>
    </row>
    <row r="63" spans="3:6" ht="12.75">
      <c r="C63" s="21">
        <v>67110</v>
      </c>
      <c r="D63" s="7" t="s">
        <v>143</v>
      </c>
      <c r="E63" s="15">
        <v>776</v>
      </c>
      <c r="F63" s="16">
        <v>310.5</v>
      </c>
    </row>
    <row r="5011" ht="12.75">
      <c r="A5011">
        <v>1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C2:K16"/>
  <sheetViews>
    <sheetView showGridLines="0" showZeros="0" zoomScalePageLayoutView="0" workbookViewId="0" topLeftCell="A1">
      <pane ySplit="10" topLeftCell="A11" activePane="bottomLeft" state="frozen"/>
      <selection pane="topLeft" activeCell="A1" sqref="A1"/>
      <selection pane="bottomLeft" activeCell="C11" sqref="C11"/>
    </sheetView>
  </sheetViews>
  <sheetFormatPr defaultColWidth="11.421875" defaultRowHeight="12.75"/>
  <cols>
    <col min="1" max="1" width="0.2890625" style="0" customWidth="1"/>
    <col min="2" max="2" width="0.85546875" style="0" customWidth="1"/>
    <col min="3" max="3" width="6.57421875" style="0" customWidth="1"/>
    <col min="4" max="4" width="20.7109375" style="0" customWidth="1"/>
    <col min="5" max="6" width="9.7109375" style="0" customWidth="1"/>
    <col min="7" max="7" width="7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7.7109375" style="0" customWidth="1"/>
    <col min="12" max="12" width="0.85546875" style="0" customWidth="1"/>
  </cols>
  <sheetData>
    <row r="1" ht="4.5" customHeight="1"/>
    <row r="2" ht="15">
      <c r="C2" s="2" t="str">
        <f>+Wahl!C2</f>
        <v>Ihr Unternehmen</v>
      </c>
    </row>
    <row r="3" spans="3:6" ht="14.25">
      <c r="C3" s="1" t="str">
        <f>+Wahl!C3</f>
        <v>Kundenerfolgsrechnung</v>
      </c>
      <c r="F3" s="22" t="str">
        <f>+Wahl!F3</f>
        <v>März 2010</v>
      </c>
    </row>
    <row r="4" ht="3" customHeight="1"/>
    <row r="5" ht="3" customHeight="1"/>
    <row r="6" spans="3:11" ht="12.75" customHeight="1">
      <c r="C6" s="36">
        <v>10137</v>
      </c>
      <c r="D6" s="37" t="s">
        <v>76</v>
      </c>
      <c r="E6" s="15">
        <v>7162</v>
      </c>
      <c r="F6" s="15">
        <v>3099.0299999999997</v>
      </c>
      <c r="G6" s="25">
        <v>43.27045518011729</v>
      </c>
      <c r="H6" s="15">
        <v>508.1338223120654</v>
      </c>
      <c r="I6" s="25">
        <v>7.094859289473128</v>
      </c>
      <c r="J6" s="15">
        <v>-486.87393283853953</v>
      </c>
      <c r="K6" s="16">
        <v>-6.79801637585227</v>
      </c>
    </row>
    <row r="7" ht="3" customHeight="1"/>
    <row r="8" spans="3:11" ht="12.75">
      <c r="C8" s="8"/>
      <c r="D8" s="9"/>
      <c r="E8" s="11" t="s">
        <v>42</v>
      </c>
      <c r="F8" s="78" t="s">
        <v>12</v>
      </c>
      <c r="G8" s="79"/>
      <c r="H8" s="78" t="s">
        <v>45</v>
      </c>
      <c r="I8" s="79"/>
      <c r="J8" s="78" t="s">
        <v>47</v>
      </c>
      <c r="K8" s="84"/>
    </row>
    <row r="9" spans="3:11" ht="12.75" customHeight="1">
      <c r="C9" s="26"/>
      <c r="D9" s="24"/>
      <c r="E9" s="23" t="s">
        <v>43</v>
      </c>
      <c r="F9" s="80"/>
      <c r="G9" s="81"/>
      <c r="H9" s="82" t="s">
        <v>46</v>
      </c>
      <c r="I9" s="83"/>
      <c r="J9" s="82" t="s">
        <v>48</v>
      </c>
      <c r="K9" s="85"/>
    </row>
    <row r="10" spans="3:11" ht="12.75">
      <c r="C10" s="17" t="s">
        <v>39</v>
      </c>
      <c r="D10" s="10" t="s">
        <v>10</v>
      </c>
      <c r="E10" s="13" t="s">
        <v>36</v>
      </c>
      <c r="F10" s="27" t="s">
        <v>37</v>
      </c>
      <c r="G10" s="27" t="s">
        <v>44</v>
      </c>
      <c r="H10" s="27" t="s">
        <v>37</v>
      </c>
      <c r="I10" s="27" t="s">
        <v>44</v>
      </c>
      <c r="J10" s="27" t="s">
        <v>37</v>
      </c>
      <c r="K10" s="28" t="s">
        <v>44</v>
      </c>
    </row>
    <row r="11" spans="3:11" ht="12.75">
      <c r="C11" s="29">
        <v>21495</v>
      </c>
      <c r="D11" s="7" t="s">
        <v>78</v>
      </c>
      <c r="E11" s="58">
        <v>1787</v>
      </c>
      <c r="F11" s="15">
        <v>1587.58</v>
      </c>
      <c r="G11" s="25">
        <v>88.84051482932288</v>
      </c>
      <c r="H11" s="15">
        <v>1342.857698017316</v>
      </c>
      <c r="I11" s="48">
        <v>75.1459260222337</v>
      </c>
      <c r="J11" s="15">
        <v>1253.2631352646827</v>
      </c>
      <c r="K11" s="16">
        <v>70.13224036176176</v>
      </c>
    </row>
    <row r="12" spans="3:11" ht="12.75">
      <c r="C12" s="29">
        <v>1225</v>
      </c>
      <c r="D12" s="7" t="s">
        <v>71</v>
      </c>
      <c r="E12" s="58">
        <v>4125</v>
      </c>
      <c r="F12" s="15">
        <v>1230.16</v>
      </c>
      <c r="G12" s="25">
        <v>29.82206060606061</v>
      </c>
      <c r="H12" s="15">
        <v>381.60999492330336</v>
      </c>
      <c r="I12" s="48">
        <v>9.251151392080082</v>
      </c>
      <c r="J12" s="15">
        <v>177.76142776543978</v>
      </c>
      <c r="K12" s="16">
        <v>4.309367945828843</v>
      </c>
    </row>
    <row r="13" spans="3:11" ht="12.75">
      <c r="C13" s="29">
        <v>1195</v>
      </c>
      <c r="D13" s="7" t="s">
        <v>77</v>
      </c>
      <c r="E13" s="58">
        <v>1250</v>
      </c>
      <c r="F13" s="15">
        <v>281.29</v>
      </c>
      <c r="G13" s="25">
        <v>22.503200000000003</v>
      </c>
      <c r="H13" s="15">
        <v>31.72793577364903</v>
      </c>
      <c r="I13" s="48">
        <v>2.5382348618919224</v>
      </c>
      <c r="J13" s="15">
        <v>-28.241310564269682</v>
      </c>
      <c r="K13" s="16">
        <v>-2.2593048451415747</v>
      </c>
    </row>
    <row r="14" spans="3:11" ht="13.5" thickBot="1">
      <c r="C14" s="47" t="s">
        <v>49</v>
      </c>
      <c r="D14" s="30"/>
      <c r="E14" s="59">
        <v>7162</v>
      </c>
      <c r="F14" s="59">
        <v>3099.0299999999997</v>
      </c>
      <c r="G14" s="31">
        <v>43.27045518011729</v>
      </c>
      <c r="H14" s="59">
        <v>1756.1956287142684</v>
      </c>
      <c r="I14" s="31">
        <v>24.52102246180213</v>
      </c>
      <c r="J14" s="59">
        <v>1402.7832524658527</v>
      </c>
      <c r="K14" s="32">
        <v>19.586473784778732</v>
      </c>
    </row>
    <row r="15" spans="3:11" ht="13.5" thickTop="1">
      <c r="C15" s="50" t="s">
        <v>50</v>
      </c>
      <c r="D15" s="51"/>
      <c r="E15" s="51"/>
      <c r="F15" s="52"/>
      <c r="G15" s="53"/>
      <c r="H15" s="68">
        <v>1248.061806402203</v>
      </c>
      <c r="I15" s="54">
        <v>17.426163172329</v>
      </c>
      <c r="J15" s="68">
        <v>1889.6571853043922</v>
      </c>
      <c r="K15" s="55">
        <v>26.384490160631</v>
      </c>
    </row>
    <row r="16" spans="3:11" ht="13.5" thickBot="1">
      <c r="C16" s="47" t="s">
        <v>51</v>
      </c>
      <c r="D16" s="33"/>
      <c r="E16" s="33"/>
      <c r="F16" s="35"/>
      <c r="G16" s="34"/>
      <c r="H16" s="59">
        <v>508.1338223120654</v>
      </c>
      <c r="I16" s="31">
        <v>7.094859289473128</v>
      </c>
      <c r="J16" s="59">
        <v>-486.87393283853953</v>
      </c>
      <c r="K16" s="49">
        <v>-6.79801637585227</v>
      </c>
    </row>
    <row r="17" ht="13.5" thickTop="1"/>
  </sheetData>
  <sheetProtection sheet="1" objects="1" scenarios="1"/>
  <mergeCells count="5">
    <mergeCell ref="F8:G9"/>
    <mergeCell ref="H8:I8"/>
    <mergeCell ref="H9:I9"/>
    <mergeCell ref="J8:K8"/>
    <mergeCell ref="J9:K9"/>
  </mergeCells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K5011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0.2890625" style="0" customWidth="1"/>
    <col min="2" max="2" width="0.85546875" style="0" customWidth="1"/>
    <col min="3" max="3" width="6.57421875" style="0" customWidth="1"/>
    <col min="4" max="4" width="20.7109375" style="0" customWidth="1"/>
    <col min="5" max="6" width="9.7109375" style="0" customWidth="1"/>
    <col min="7" max="7" width="7.710937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7.7109375" style="0" customWidth="1"/>
    <col min="12" max="12" width="0.85546875" style="0" customWidth="1"/>
  </cols>
  <sheetData>
    <row r="1" ht="4.5" customHeight="1"/>
    <row r="2" ht="15">
      <c r="C2" s="2" t="str">
        <f>+Wahl!C2</f>
        <v>Ihr Unternehmen</v>
      </c>
    </row>
    <row r="3" spans="3:6" ht="14.25">
      <c r="C3" s="1" t="str">
        <f>+Wahl!C3</f>
        <v>Kundenerfolgsrechnung</v>
      </c>
      <c r="F3" s="22" t="str">
        <f>+Wahl!F3</f>
        <v>März 2010</v>
      </c>
    </row>
    <row r="4" ht="3" customHeight="1"/>
    <row r="5" ht="3" customHeight="1"/>
    <row r="6" spans="3:11" ht="12.75" customHeight="1">
      <c r="C6" s="62"/>
      <c r="D6" s="63" t="s">
        <v>56</v>
      </c>
      <c r="E6" s="64">
        <f>SUM(E11:E5010)</f>
        <v>0</v>
      </c>
      <c r="F6" s="64">
        <f>SUM(F11:F5010)</f>
        <v>0</v>
      </c>
      <c r="G6" s="65">
        <f>IF(E6&lt;&gt;0,F6*100/E6,0)</f>
        <v>0</v>
      </c>
      <c r="H6" s="66">
        <f>SUM(H11:H5010)</f>
        <v>0</v>
      </c>
      <c r="I6" s="65">
        <f>IF(E6&lt;&gt;0,H6*100/E6,0)</f>
        <v>0</v>
      </c>
      <c r="J6" s="66">
        <f>SUM(J11:J5010)</f>
        <v>0</v>
      </c>
      <c r="K6" s="67">
        <f>IF(E6&lt;&gt;0,J6*100/E6,0)</f>
        <v>0</v>
      </c>
    </row>
    <row r="7" spans="3:11" ht="12.75" customHeight="1">
      <c r="C7" s="61" t="s">
        <v>40</v>
      </c>
      <c r="D7" s="61" t="s">
        <v>41</v>
      </c>
      <c r="E7" s="61" t="s">
        <v>40</v>
      </c>
      <c r="F7" s="61" t="s">
        <v>40</v>
      </c>
      <c r="G7" s="61" t="s">
        <v>40</v>
      </c>
      <c r="H7" s="61" t="s">
        <v>40</v>
      </c>
      <c r="I7" s="61" t="s">
        <v>40</v>
      </c>
      <c r="J7" s="61" t="s">
        <v>40</v>
      </c>
      <c r="K7" s="61" t="s">
        <v>40</v>
      </c>
    </row>
    <row r="8" spans="3:11" ht="12.75">
      <c r="C8" s="8"/>
      <c r="D8" s="9"/>
      <c r="E8" s="11" t="s">
        <v>42</v>
      </c>
      <c r="F8" s="78" t="s">
        <v>12</v>
      </c>
      <c r="G8" s="79"/>
      <c r="H8" s="78" t="s">
        <v>45</v>
      </c>
      <c r="I8" s="79"/>
      <c r="J8" s="78" t="s">
        <v>47</v>
      </c>
      <c r="K8" s="84"/>
    </row>
    <row r="9" spans="3:11" ht="12.75" customHeight="1">
      <c r="C9" s="26"/>
      <c r="D9" s="24"/>
      <c r="E9" s="23" t="s">
        <v>43</v>
      </c>
      <c r="F9" s="80"/>
      <c r="G9" s="81"/>
      <c r="H9" s="82" t="s">
        <v>46</v>
      </c>
      <c r="I9" s="83"/>
      <c r="J9" s="82" t="s">
        <v>48</v>
      </c>
      <c r="K9" s="85"/>
    </row>
    <row r="10" spans="3:11" ht="12.75">
      <c r="C10" s="17" t="s">
        <v>39</v>
      </c>
      <c r="D10" s="10" t="s">
        <v>8</v>
      </c>
      <c r="E10" s="13" t="s">
        <v>36</v>
      </c>
      <c r="F10" s="27" t="s">
        <v>37</v>
      </c>
      <c r="G10" s="27" t="s">
        <v>44</v>
      </c>
      <c r="H10" s="27" t="s">
        <v>37</v>
      </c>
      <c r="I10" s="27" t="s">
        <v>44</v>
      </c>
      <c r="J10" s="27" t="s">
        <v>37</v>
      </c>
      <c r="K10" s="28" t="s">
        <v>44</v>
      </c>
    </row>
    <row r="14" ht="12.75" customHeight="1"/>
    <row r="5011" ht="12.75">
      <c r="A5011">
        <v>2</v>
      </c>
    </row>
  </sheetData>
  <sheetProtection sheet="1" objects="1" scenarios="1"/>
  <mergeCells count="5">
    <mergeCell ref="F8:G9"/>
    <mergeCell ref="H8:I8"/>
    <mergeCell ref="H9:I9"/>
    <mergeCell ref="J8:K8"/>
    <mergeCell ref="J9:K9"/>
  </mergeCells>
  <printOptions/>
  <pageMargins left="0.787401575" right="0.787401575" top="0.984251969" bottom="0.984251969" header="0.4921259845" footer="0.4921259845"/>
  <pageSetup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C2:H10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0.85546875" style="0" customWidth="1"/>
    <col min="3" max="3" width="6.7109375" style="0" customWidth="1"/>
    <col min="4" max="4" width="15.7109375" style="0" customWidth="1"/>
    <col min="5" max="5" width="6.7109375" style="0" customWidth="1"/>
    <col min="6" max="6" width="15.7109375" style="0" customWidth="1"/>
    <col min="7" max="7" width="8.7109375" style="0" customWidth="1"/>
    <col min="8" max="8" width="10.7109375" style="0" customWidth="1"/>
    <col min="9" max="10" width="0.85546875" style="0" customWidth="1"/>
  </cols>
  <sheetData>
    <row r="1" ht="4.5" customHeight="1"/>
    <row r="2" spans="3:8" ht="12.75" customHeight="1">
      <c r="C2" t="s">
        <v>63</v>
      </c>
      <c r="E2" t="s">
        <v>64</v>
      </c>
      <c r="G2" s="60" t="s">
        <v>11</v>
      </c>
      <c r="H2" s="60" t="s">
        <v>12</v>
      </c>
    </row>
    <row r="3" spans="3:8" ht="12.75" customHeight="1">
      <c r="C3" t="s">
        <v>39</v>
      </c>
      <c r="D3" t="s">
        <v>8</v>
      </c>
      <c r="E3" t="s">
        <v>39</v>
      </c>
      <c r="F3" t="s">
        <v>10</v>
      </c>
      <c r="G3" s="60" t="s">
        <v>36</v>
      </c>
      <c r="H3" s="60" t="s">
        <v>37</v>
      </c>
    </row>
    <row r="4" ht="4.5" customHeight="1"/>
    <row r="5" ht="4.5" customHeight="1"/>
    <row r="6" ht="4.5" customHeight="1"/>
    <row r="7" ht="4.5" customHeight="1"/>
    <row r="8" ht="4.5" customHeight="1"/>
    <row r="9" ht="4.5" customHeight="1"/>
    <row r="10" ht="4.5" customHeight="1"/>
    <row r="11" spans="3:8" ht="12.75">
      <c r="C11">
        <v>10130</v>
      </c>
      <c r="D11" t="s">
        <v>70</v>
      </c>
      <c r="E11">
        <v>1225</v>
      </c>
      <c r="F11" t="s">
        <v>71</v>
      </c>
      <c r="G11">
        <v>6907</v>
      </c>
      <c r="H11">
        <v>1588.61</v>
      </c>
    </row>
    <row r="12" spans="3:8" ht="12.75">
      <c r="C12">
        <v>10130</v>
      </c>
      <c r="D12" t="s">
        <v>70</v>
      </c>
      <c r="E12">
        <v>2325</v>
      </c>
      <c r="F12" t="s">
        <v>72</v>
      </c>
      <c r="G12">
        <v>1908</v>
      </c>
      <c r="H12">
        <v>2046.61</v>
      </c>
    </row>
    <row r="13" spans="3:8" ht="12.75">
      <c r="C13">
        <v>10136</v>
      </c>
      <c r="D13" t="s">
        <v>73</v>
      </c>
      <c r="E13">
        <v>1175</v>
      </c>
      <c r="F13" t="s">
        <v>74</v>
      </c>
      <c r="G13">
        <v>2329</v>
      </c>
      <c r="H13">
        <v>424.99</v>
      </c>
    </row>
    <row r="14" spans="3:8" ht="12.75">
      <c r="C14">
        <v>10136</v>
      </c>
      <c r="D14" t="s">
        <v>73</v>
      </c>
      <c r="E14">
        <v>1251</v>
      </c>
      <c r="F14" t="s">
        <v>75</v>
      </c>
      <c r="G14">
        <v>8384</v>
      </c>
      <c r="H14">
        <v>2080.74</v>
      </c>
    </row>
    <row r="15" spans="3:8" ht="12.75">
      <c r="C15">
        <v>10136</v>
      </c>
      <c r="D15" t="s">
        <v>73</v>
      </c>
      <c r="E15">
        <v>2150</v>
      </c>
      <c r="F15" t="s">
        <v>68</v>
      </c>
      <c r="G15">
        <v>2243</v>
      </c>
      <c r="H15">
        <v>2428.33</v>
      </c>
    </row>
    <row r="16" spans="3:8" ht="12.75">
      <c r="C16">
        <v>10137</v>
      </c>
      <c r="D16" t="s">
        <v>76</v>
      </c>
      <c r="E16">
        <v>1195</v>
      </c>
      <c r="F16" t="s">
        <v>77</v>
      </c>
      <c r="G16">
        <v>1250</v>
      </c>
      <c r="H16">
        <v>281.29</v>
      </c>
    </row>
    <row r="17" spans="3:8" ht="12.75">
      <c r="C17">
        <v>10137</v>
      </c>
      <c r="D17" t="s">
        <v>76</v>
      </c>
      <c r="E17">
        <v>1225</v>
      </c>
      <c r="F17" t="s">
        <v>71</v>
      </c>
      <c r="G17">
        <v>4125</v>
      </c>
      <c r="H17">
        <v>1230.16</v>
      </c>
    </row>
    <row r="18" spans="3:8" ht="12.75">
      <c r="C18">
        <v>10137</v>
      </c>
      <c r="D18" t="s">
        <v>76</v>
      </c>
      <c r="E18">
        <v>21495</v>
      </c>
      <c r="F18" t="s">
        <v>78</v>
      </c>
      <c r="G18">
        <v>1787</v>
      </c>
      <c r="H18">
        <v>1587.58</v>
      </c>
    </row>
    <row r="19" spans="3:8" ht="12.75">
      <c r="C19">
        <v>10141</v>
      </c>
      <c r="D19" t="s">
        <v>79</v>
      </c>
      <c r="E19">
        <v>1128</v>
      </c>
      <c r="F19" t="s">
        <v>80</v>
      </c>
      <c r="G19">
        <v>690</v>
      </c>
      <c r="H19">
        <v>207</v>
      </c>
    </row>
    <row r="20" spans="3:8" ht="12.75">
      <c r="C20">
        <v>10141</v>
      </c>
      <c r="D20" t="s">
        <v>79</v>
      </c>
      <c r="E20">
        <v>1224</v>
      </c>
      <c r="F20" t="s">
        <v>81</v>
      </c>
      <c r="G20">
        <v>1064</v>
      </c>
      <c r="H20">
        <v>547.4</v>
      </c>
    </row>
    <row r="21" spans="3:8" ht="12.75">
      <c r="C21">
        <v>10141</v>
      </c>
      <c r="D21" t="s">
        <v>79</v>
      </c>
      <c r="E21">
        <v>1255</v>
      </c>
      <c r="F21" t="s">
        <v>82</v>
      </c>
      <c r="G21">
        <v>36901</v>
      </c>
      <c r="H21">
        <v>7669.47</v>
      </c>
    </row>
    <row r="22" spans="3:8" ht="12.75">
      <c r="C22">
        <v>10141</v>
      </c>
      <c r="D22" t="s">
        <v>79</v>
      </c>
      <c r="E22">
        <v>2325</v>
      </c>
      <c r="F22" t="s">
        <v>72</v>
      </c>
      <c r="G22">
        <v>11407</v>
      </c>
      <c r="H22">
        <v>9933.36</v>
      </c>
    </row>
    <row r="23" spans="3:8" ht="12.75">
      <c r="C23">
        <v>10141</v>
      </c>
      <c r="D23" t="s">
        <v>79</v>
      </c>
      <c r="E23">
        <v>21495</v>
      </c>
      <c r="F23" t="s">
        <v>78</v>
      </c>
      <c r="G23">
        <v>20127</v>
      </c>
      <c r="H23">
        <v>13185.29</v>
      </c>
    </row>
    <row r="24" spans="3:8" ht="12.75">
      <c r="C24">
        <v>10149</v>
      </c>
      <c r="D24" t="s">
        <v>83</v>
      </c>
      <c r="E24">
        <v>1220</v>
      </c>
      <c r="F24" t="s">
        <v>84</v>
      </c>
      <c r="G24">
        <v>59795</v>
      </c>
      <c r="H24">
        <v>7333.29</v>
      </c>
    </row>
    <row r="25" spans="3:8" ht="12.75">
      <c r="C25">
        <v>10149</v>
      </c>
      <c r="D25" t="s">
        <v>83</v>
      </c>
      <c r="E25">
        <v>3125</v>
      </c>
      <c r="F25" t="s">
        <v>85</v>
      </c>
      <c r="G25">
        <v>131983</v>
      </c>
      <c r="H25">
        <v>15162.27</v>
      </c>
    </row>
    <row r="26" spans="3:8" ht="12.75">
      <c r="C26">
        <v>10149</v>
      </c>
      <c r="D26" t="s">
        <v>83</v>
      </c>
      <c r="E26">
        <v>3325</v>
      </c>
      <c r="F26" t="s">
        <v>86</v>
      </c>
      <c r="G26">
        <v>40020</v>
      </c>
      <c r="H26">
        <v>18284.98</v>
      </c>
    </row>
    <row r="27" spans="3:8" ht="12.75">
      <c r="C27">
        <v>10151</v>
      </c>
      <c r="D27" t="s">
        <v>87</v>
      </c>
      <c r="E27">
        <v>1225</v>
      </c>
      <c r="F27" t="s">
        <v>71</v>
      </c>
      <c r="G27">
        <v>3450</v>
      </c>
      <c r="H27">
        <v>828</v>
      </c>
    </row>
    <row r="28" spans="3:8" ht="12.75">
      <c r="C28">
        <v>10151</v>
      </c>
      <c r="D28" t="s">
        <v>87</v>
      </c>
      <c r="E28">
        <v>2941</v>
      </c>
      <c r="F28" t="s">
        <v>88</v>
      </c>
      <c r="G28">
        <v>1247</v>
      </c>
      <c r="H28">
        <v>1127.18</v>
      </c>
    </row>
    <row r="29" spans="3:8" ht="12.75">
      <c r="C29">
        <v>10158</v>
      </c>
      <c r="D29" t="s">
        <v>89</v>
      </c>
      <c r="E29">
        <v>1225</v>
      </c>
      <c r="F29" t="s">
        <v>71</v>
      </c>
      <c r="G29">
        <v>11802</v>
      </c>
      <c r="H29">
        <v>2714.56</v>
      </c>
    </row>
    <row r="30" spans="3:8" ht="12.75">
      <c r="C30">
        <v>10158</v>
      </c>
      <c r="D30" t="s">
        <v>89</v>
      </c>
      <c r="E30">
        <v>2275</v>
      </c>
      <c r="F30" t="s">
        <v>69</v>
      </c>
      <c r="G30">
        <v>2881</v>
      </c>
      <c r="H30">
        <v>3290.62</v>
      </c>
    </row>
    <row r="31" spans="3:8" ht="12.75">
      <c r="C31">
        <v>10158</v>
      </c>
      <c r="D31" t="s">
        <v>89</v>
      </c>
      <c r="E31">
        <v>10938</v>
      </c>
      <c r="F31" t="s">
        <v>90</v>
      </c>
      <c r="G31">
        <v>2128</v>
      </c>
      <c r="H31">
        <v>3801.22</v>
      </c>
    </row>
    <row r="32" spans="3:8" ht="12.75">
      <c r="C32">
        <v>10188</v>
      </c>
      <c r="D32" t="s">
        <v>91</v>
      </c>
      <c r="E32">
        <v>1225</v>
      </c>
      <c r="F32" t="s">
        <v>71</v>
      </c>
      <c r="G32">
        <v>3680</v>
      </c>
      <c r="H32">
        <v>920</v>
      </c>
    </row>
    <row r="33" spans="3:8" ht="12.75">
      <c r="C33">
        <v>10188</v>
      </c>
      <c r="D33" t="s">
        <v>91</v>
      </c>
      <c r="E33">
        <v>21495</v>
      </c>
      <c r="F33" t="s">
        <v>78</v>
      </c>
      <c r="G33">
        <v>1829</v>
      </c>
      <c r="H33">
        <v>1349.64</v>
      </c>
    </row>
    <row r="34" spans="3:8" ht="12.75">
      <c r="C34">
        <v>10190</v>
      </c>
      <c r="D34" t="s">
        <v>92</v>
      </c>
      <c r="E34">
        <v>1225</v>
      </c>
      <c r="F34" t="s">
        <v>71</v>
      </c>
      <c r="G34">
        <v>22506</v>
      </c>
      <c r="H34">
        <v>5288.79</v>
      </c>
    </row>
    <row r="35" spans="3:8" ht="12.75">
      <c r="C35">
        <v>10215</v>
      </c>
      <c r="D35" t="s">
        <v>93</v>
      </c>
      <c r="E35">
        <v>1225</v>
      </c>
      <c r="F35" t="s">
        <v>71</v>
      </c>
      <c r="G35">
        <v>2070</v>
      </c>
      <c r="H35">
        <v>547.4</v>
      </c>
    </row>
    <row r="36" spans="3:8" ht="12.75">
      <c r="C36">
        <v>10215</v>
      </c>
      <c r="D36" t="s">
        <v>93</v>
      </c>
      <c r="E36">
        <v>2325</v>
      </c>
      <c r="F36" t="s">
        <v>72</v>
      </c>
      <c r="G36">
        <v>652</v>
      </c>
      <c r="H36">
        <v>717.04</v>
      </c>
    </row>
    <row r="37" spans="3:8" ht="12.75">
      <c r="C37">
        <v>10215</v>
      </c>
      <c r="D37" t="s">
        <v>93</v>
      </c>
      <c r="E37">
        <v>21495</v>
      </c>
      <c r="F37" t="s">
        <v>78</v>
      </c>
      <c r="G37">
        <v>844</v>
      </c>
      <c r="H37">
        <v>940.38</v>
      </c>
    </row>
    <row r="38" spans="3:8" ht="12.75">
      <c r="C38">
        <v>10216</v>
      </c>
      <c r="D38" t="s">
        <v>94</v>
      </c>
      <c r="E38">
        <v>1195</v>
      </c>
      <c r="F38" t="s">
        <v>77</v>
      </c>
      <c r="G38">
        <v>6847</v>
      </c>
      <c r="H38">
        <v>1369.33</v>
      </c>
    </row>
    <row r="39" spans="3:8" ht="12.75">
      <c r="C39">
        <v>10216</v>
      </c>
      <c r="D39" t="s">
        <v>94</v>
      </c>
      <c r="E39">
        <v>1225</v>
      </c>
      <c r="F39" t="s">
        <v>71</v>
      </c>
      <c r="G39">
        <v>29477</v>
      </c>
      <c r="H39">
        <v>7898.83</v>
      </c>
    </row>
    <row r="40" spans="3:8" ht="12.75">
      <c r="C40">
        <v>10216</v>
      </c>
      <c r="D40" t="s">
        <v>94</v>
      </c>
      <c r="E40">
        <v>21495</v>
      </c>
      <c r="F40" t="s">
        <v>78</v>
      </c>
      <c r="G40">
        <v>17832</v>
      </c>
      <c r="H40">
        <v>11301.54</v>
      </c>
    </row>
    <row r="41" spans="3:8" ht="12.75">
      <c r="C41">
        <v>10218</v>
      </c>
      <c r="D41" t="s">
        <v>95</v>
      </c>
      <c r="E41">
        <v>1224</v>
      </c>
      <c r="F41" t="s">
        <v>81</v>
      </c>
      <c r="G41">
        <v>575</v>
      </c>
      <c r="H41">
        <v>189.75</v>
      </c>
    </row>
    <row r="42" spans="3:8" ht="12.75">
      <c r="C42">
        <v>10218</v>
      </c>
      <c r="D42" t="s">
        <v>95</v>
      </c>
      <c r="E42">
        <v>1225</v>
      </c>
      <c r="F42" t="s">
        <v>71</v>
      </c>
      <c r="G42">
        <v>17983</v>
      </c>
      <c r="H42">
        <v>4145.99</v>
      </c>
    </row>
    <row r="43" spans="3:8" ht="12.75">
      <c r="C43">
        <v>10218</v>
      </c>
      <c r="D43" t="s">
        <v>95</v>
      </c>
      <c r="E43">
        <v>21495</v>
      </c>
      <c r="F43" t="s">
        <v>78</v>
      </c>
      <c r="G43">
        <v>4647</v>
      </c>
      <c r="H43">
        <v>5183.08</v>
      </c>
    </row>
    <row r="44" spans="3:8" ht="12.75">
      <c r="C44">
        <v>10219</v>
      </c>
      <c r="D44" t="s">
        <v>96</v>
      </c>
      <c r="E44">
        <v>1220</v>
      </c>
      <c r="F44" t="s">
        <v>84</v>
      </c>
      <c r="G44">
        <v>34052</v>
      </c>
      <c r="H44">
        <v>4448.03</v>
      </c>
    </row>
    <row r="45" spans="3:8" ht="12.75">
      <c r="C45">
        <v>10219</v>
      </c>
      <c r="D45" t="s">
        <v>96</v>
      </c>
      <c r="E45">
        <v>3325</v>
      </c>
      <c r="F45" t="s">
        <v>86</v>
      </c>
      <c r="G45">
        <v>9200</v>
      </c>
      <c r="H45">
        <v>5207.03</v>
      </c>
    </row>
    <row r="46" spans="3:8" ht="12.75">
      <c r="C46">
        <v>10220</v>
      </c>
      <c r="D46" t="s">
        <v>97</v>
      </c>
      <c r="E46">
        <v>2275</v>
      </c>
      <c r="F46" t="s">
        <v>69</v>
      </c>
      <c r="G46">
        <v>2355</v>
      </c>
      <c r="H46">
        <v>565.17</v>
      </c>
    </row>
    <row r="47" spans="3:8" ht="12.75">
      <c r="C47">
        <v>10221</v>
      </c>
      <c r="D47" t="s">
        <v>65</v>
      </c>
      <c r="E47">
        <v>1180</v>
      </c>
      <c r="F47" t="s">
        <v>98</v>
      </c>
      <c r="G47">
        <v>115</v>
      </c>
      <c r="H47">
        <v>25.3</v>
      </c>
    </row>
    <row r="48" spans="3:8" ht="12.75">
      <c r="C48">
        <v>10221</v>
      </c>
      <c r="D48" t="s">
        <v>65</v>
      </c>
      <c r="E48">
        <v>1256</v>
      </c>
      <c r="F48" t="s">
        <v>99</v>
      </c>
      <c r="G48">
        <v>863</v>
      </c>
      <c r="H48">
        <v>215.05</v>
      </c>
    </row>
    <row r="49" spans="3:8" ht="12.75">
      <c r="C49">
        <v>10221</v>
      </c>
      <c r="D49" t="s">
        <v>65</v>
      </c>
      <c r="E49">
        <v>2150</v>
      </c>
      <c r="F49" t="s">
        <v>68</v>
      </c>
      <c r="G49">
        <v>288</v>
      </c>
      <c r="H49">
        <v>278.3</v>
      </c>
    </row>
    <row r="50" spans="3:8" ht="12.75">
      <c r="C50">
        <v>10231</v>
      </c>
      <c r="D50" t="s">
        <v>100</v>
      </c>
      <c r="E50">
        <v>1256</v>
      </c>
      <c r="F50" t="s">
        <v>99</v>
      </c>
      <c r="G50">
        <v>27945</v>
      </c>
      <c r="H50">
        <v>5868.45</v>
      </c>
    </row>
    <row r="51" spans="3:8" ht="12.75">
      <c r="C51">
        <v>10232</v>
      </c>
      <c r="D51" t="s">
        <v>101</v>
      </c>
      <c r="E51">
        <v>1225</v>
      </c>
      <c r="F51" t="s">
        <v>71</v>
      </c>
      <c r="G51">
        <v>5060</v>
      </c>
      <c r="H51">
        <v>1011.95</v>
      </c>
    </row>
    <row r="52" spans="3:8" ht="12.75">
      <c r="C52">
        <v>10232</v>
      </c>
      <c r="D52" t="s">
        <v>101</v>
      </c>
      <c r="E52">
        <v>2325</v>
      </c>
      <c r="F52" t="s">
        <v>72</v>
      </c>
      <c r="G52">
        <v>8009</v>
      </c>
      <c r="H52">
        <v>2533.5</v>
      </c>
    </row>
    <row r="53" spans="3:8" ht="12.75">
      <c r="C53">
        <v>10270</v>
      </c>
      <c r="D53" t="s">
        <v>102</v>
      </c>
      <c r="E53">
        <v>1195</v>
      </c>
      <c r="F53" t="s">
        <v>77</v>
      </c>
      <c r="G53">
        <v>2347</v>
      </c>
      <c r="H53">
        <v>527.98</v>
      </c>
    </row>
    <row r="54" spans="3:8" ht="12.75">
      <c r="C54">
        <v>10270</v>
      </c>
      <c r="D54" t="s">
        <v>102</v>
      </c>
      <c r="E54">
        <v>1225</v>
      </c>
      <c r="F54" t="s">
        <v>71</v>
      </c>
      <c r="G54">
        <v>15095</v>
      </c>
      <c r="H54">
        <v>4007.21</v>
      </c>
    </row>
    <row r="55" spans="3:8" ht="12.75">
      <c r="C55">
        <v>10302</v>
      </c>
      <c r="D55" t="s">
        <v>103</v>
      </c>
      <c r="E55">
        <v>1175</v>
      </c>
      <c r="F55" t="s">
        <v>74</v>
      </c>
      <c r="G55">
        <v>403</v>
      </c>
      <c r="H55">
        <v>94.59</v>
      </c>
    </row>
    <row r="56" spans="3:8" ht="12.75">
      <c r="C56">
        <v>10302</v>
      </c>
      <c r="D56" t="s">
        <v>103</v>
      </c>
      <c r="E56">
        <v>1180</v>
      </c>
      <c r="F56" t="s">
        <v>98</v>
      </c>
      <c r="G56">
        <v>403</v>
      </c>
      <c r="H56">
        <v>189.18</v>
      </c>
    </row>
    <row r="57" spans="3:8" ht="12.75">
      <c r="C57">
        <v>10302</v>
      </c>
      <c r="D57" t="s">
        <v>103</v>
      </c>
      <c r="E57">
        <v>1256</v>
      </c>
      <c r="F57" t="s">
        <v>99</v>
      </c>
      <c r="G57">
        <v>3795</v>
      </c>
      <c r="H57">
        <v>1099.98</v>
      </c>
    </row>
    <row r="58" spans="3:8" ht="12.75">
      <c r="C58">
        <v>10302</v>
      </c>
      <c r="D58" t="s">
        <v>103</v>
      </c>
      <c r="E58">
        <v>2150</v>
      </c>
      <c r="F58" t="s">
        <v>68</v>
      </c>
      <c r="G58">
        <v>863</v>
      </c>
      <c r="H58">
        <v>1298.35</v>
      </c>
    </row>
    <row r="59" spans="3:8" ht="12.75">
      <c r="C59">
        <v>10303</v>
      </c>
      <c r="D59" t="s">
        <v>104</v>
      </c>
      <c r="E59">
        <v>1225</v>
      </c>
      <c r="F59" t="s">
        <v>71</v>
      </c>
      <c r="G59">
        <v>8970</v>
      </c>
      <c r="H59">
        <v>2173.5</v>
      </c>
    </row>
    <row r="60" spans="3:8" ht="12.75">
      <c r="C60">
        <v>10309</v>
      </c>
      <c r="D60" t="s">
        <v>105</v>
      </c>
      <c r="E60">
        <v>1225</v>
      </c>
      <c r="F60" t="s">
        <v>71</v>
      </c>
      <c r="G60">
        <v>9228</v>
      </c>
      <c r="H60">
        <v>2122.44</v>
      </c>
    </row>
    <row r="61" spans="3:8" ht="12.75">
      <c r="C61">
        <v>10309</v>
      </c>
      <c r="D61" t="s">
        <v>105</v>
      </c>
      <c r="E61">
        <v>2325</v>
      </c>
      <c r="F61" t="s">
        <v>72</v>
      </c>
      <c r="G61">
        <v>2335</v>
      </c>
      <c r="H61">
        <v>2675.54</v>
      </c>
    </row>
    <row r="62" spans="3:8" ht="12.75">
      <c r="C62">
        <v>10309</v>
      </c>
      <c r="D62" t="s">
        <v>105</v>
      </c>
      <c r="E62">
        <v>10941</v>
      </c>
      <c r="F62" t="s">
        <v>106</v>
      </c>
      <c r="G62">
        <v>3816</v>
      </c>
      <c r="H62">
        <v>3533.9</v>
      </c>
    </row>
    <row r="63" spans="3:8" ht="12.75">
      <c r="C63">
        <v>10346</v>
      </c>
      <c r="D63" t="s">
        <v>107</v>
      </c>
      <c r="E63">
        <v>1225</v>
      </c>
      <c r="F63" t="s">
        <v>71</v>
      </c>
      <c r="G63">
        <v>11822</v>
      </c>
      <c r="H63">
        <v>2955.56</v>
      </c>
    </row>
    <row r="64" spans="3:8" ht="12.75">
      <c r="C64">
        <v>10346</v>
      </c>
      <c r="D64" t="s">
        <v>107</v>
      </c>
      <c r="E64">
        <v>2275</v>
      </c>
      <c r="F64" t="s">
        <v>69</v>
      </c>
      <c r="G64">
        <v>7919</v>
      </c>
      <c r="H64">
        <v>5172.77</v>
      </c>
    </row>
    <row r="65" spans="3:8" ht="12.75">
      <c r="C65">
        <v>10354</v>
      </c>
      <c r="D65" t="s">
        <v>108</v>
      </c>
      <c r="E65">
        <v>1225</v>
      </c>
      <c r="F65" t="s">
        <v>71</v>
      </c>
      <c r="G65">
        <v>12268</v>
      </c>
      <c r="H65">
        <v>3189.93</v>
      </c>
    </row>
    <row r="66" spans="3:8" ht="12.75">
      <c r="C66">
        <v>10354</v>
      </c>
      <c r="D66" t="s">
        <v>108</v>
      </c>
      <c r="E66">
        <v>21495</v>
      </c>
      <c r="F66" t="s">
        <v>78</v>
      </c>
      <c r="G66">
        <v>3644</v>
      </c>
      <c r="H66">
        <v>4305.28</v>
      </c>
    </row>
    <row r="67" spans="3:8" ht="12.75">
      <c r="C67">
        <v>11286</v>
      </c>
      <c r="D67" t="s">
        <v>109</v>
      </c>
      <c r="E67">
        <v>1175</v>
      </c>
      <c r="F67" t="s">
        <v>74</v>
      </c>
      <c r="G67">
        <v>144</v>
      </c>
      <c r="H67">
        <v>37.38</v>
      </c>
    </row>
    <row r="68" spans="3:8" ht="12.75">
      <c r="C68">
        <v>11286</v>
      </c>
      <c r="D68" t="s">
        <v>109</v>
      </c>
      <c r="E68">
        <v>1251</v>
      </c>
      <c r="F68" t="s">
        <v>75</v>
      </c>
      <c r="G68">
        <v>1622</v>
      </c>
      <c r="H68">
        <v>458.97</v>
      </c>
    </row>
    <row r="69" spans="3:8" ht="12.75">
      <c r="C69">
        <v>17626</v>
      </c>
      <c r="D69" t="s">
        <v>110</v>
      </c>
      <c r="E69">
        <v>1225</v>
      </c>
      <c r="F69" t="s">
        <v>71</v>
      </c>
      <c r="G69">
        <v>11500</v>
      </c>
      <c r="H69">
        <v>2885.93</v>
      </c>
    </row>
    <row r="70" spans="3:8" ht="12.75">
      <c r="C70">
        <v>17626</v>
      </c>
      <c r="D70" t="s">
        <v>110</v>
      </c>
      <c r="E70">
        <v>2325</v>
      </c>
      <c r="F70" t="s">
        <v>72</v>
      </c>
      <c r="G70">
        <v>4349</v>
      </c>
      <c r="H70">
        <v>4321.23</v>
      </c>
    </row>
    <row r="71" spans="3:8" ht="12.75">
      <c r="C71">
        <v>55684</v>
      </c>
      <c r="D71" t="s">
        <v>111</v>
      </c>
      <c r="E71">
        <v>1225</v>
      </c>
      <c r="F71" t="s">
        <v>71</v>
      </c>
      <c r="G71">
        <v>69481</v>
      </c>
      <c r="H71">
        <v>13548.75</v>
      </c>
    </row>
    <row r="72" spans="3:8" ht="12.75">
      <c r="C72">
        <v>55687</v>
      </c>
      <c r="D72" t="s">
        <v>112</v>
      </c>
      <c r="E72">
        <v>1236</v>
      </c>
      <c r="F72" t="s">
        <v>113</v>
      </c>
      <c r="G72">
        <v>1150</v>
      </c>
      <c r="H72">
        <v>414</v>
      </c>
    </row>
    <row r="73" spans="3:8" ht="12.75">
      <c r="C73">
        <v>55687</v>
      </c>
      <c r="D73" t="s">
        <v>112</v>
      </c>
      <c r="E73">
        <v>1276</v>
      </c>
      <c r="F73" t="s">
        <v>114</v>
      </c>
      <c r="G73">
        <v>288</v>
      </c>
      <c r="H73">
        <v>517.5</v>
      </c>
    </row>
    <row r="74" spans="3:8" ht="12.75">
      <c r="C74">
        <v>55691</v>
      </c>
      <c r="D74" t="s">
        <v>115</v>
      </c>
      <c r="E74">
        <v>1236</v>
      </c>
      <c r="F74" t="s">
        <v>113</v>
      </c>
      <c r="G74">
        <v>863</v>
      </c>
      <c r="H74">
        <v>301.88</v>
      </c>
    </row>
    <row r="75" spans="3:8" ht="12.75">
      <c r="C75">
        <v>55696</v>
      </c>
      <c r="D75" t="s">
        <v>116</v>
      </c>
      <c r="E75">
        <v>1225</v>
      </c>
      <c r="F75" t="s">
        <v>71</v>
      </c>
      <c r="G75">
        <v>2323</v>
      </c>
      <c r="H75">
        <v>603.92</v>
      </c>
    </row>
    <row r="76" spans="3:8" ht="12.75">
      <c r="C76">
        <v>66800</v>
      </c>
      <c r="D76" t="s">
        <v>117</v>
      </c>
      <c r="E76">
        <v>1135</v>
      </c>
      <c r="F76" t="s">
        <v>118</v>
      </c>
      <c r="G76">
        <v>345</v>
      </c>
      <c r="H76">
        <v>110.4</v>
      </c>
    </row>
    <row r="77" spans="3:8" ht="12.75">
      <c r="C77">
        <v>66800</v>
      </c>
      <c r="D77" t="s">
        <v>117</v>
      </c>
      <c r="E77">
        <v>1150</v>
      </c>
      <c r="F77" t="s">
        <v>119</v>
      </c>
      <c r="G77">
        <v>7763</v>
      </c>
      <c r="H77">
        <v>2516.78</v>
      </c>
    </row>
    <row r="78" spans="3:8" ht="12.75">
      <c r="C78">
        <v>66809</v>
      </c>
      <c r="D78" t="s">
        <v>120</v>
      </c>
      <c r="E78">
        <v>1225</v>
      </c>
      <c r="F78" t="s">
        <v>71</v>
      </c>
      <c r="G78">
        <v>2414</v>
      </c>
      <c r="H78">
        <v>615.39</v>
      </c>
    </row>
    <row r="79" spans="3:8" ht="12.75">
      <c r="C79">
        <v>66838</v>
      </c>
      <c r="D79" t="s">
        <v>121</v>
      </c>
      <c r="E79">
        <v>1236</v>
      </c>
      <c r="F79" t="s">
        <v>113</v>
      </c>
      <c r="G79">
        <v>1150</v>
      </c>
      <c r="H79">
        <v>368</v>
      </c>
    </row>
    <row r="80" spans="3:8" ht="12.75">
      <c r="C80">
        <v>66866</v>
      </c>
      <c r="D80" t="s">
        <v>122</v>
      </c>
      <c r="E80">
        <v>1225</v>
      </c>
      <c r="F80" t="s">
        <v>71</v>
      </c>
      <c r="G80">
        <v>6548</v>
      </c>
      <c r="H80">
        <v>1538.91</v>
      </c>
    </row>
    <row r="81" spans="3:8" ht="12.75">
      <c r="C81">
        <v>66866</v>
      </c>
      <c r="D81" t="s">
        <v>122</v>
      </c>
      <c r="E81">
        <v>21495</v>
      </c>
      <c r="F81" t="s">
        <v>78</v>
      </c>
      <c r="G81">
        <v>1725</v>
      </c>
      <c r="H81">
        <v>1892.53</v>
      </c>
    </row>
    <row r="82" spans="3:8" ht="12.75">
      <c r="C82">
        <v>66872</v>
      </c>
      <c r="D82" t="s">
        <v>123</v>
      </c>
      <c r="E82">
        <v>1251</v>
      </c>
      <c r="F82" t="s">
        <v>75</v>
      </c>
      <c r="G82">
        <v>1863</v>
      </c>
      <c r="H82">
        <v>521.64</v>
      </c>
    </row>
    <row r="83" spans="3:8" ht="12.75">
      <c r="C83">
        <v>66877</v>
      </c>
      <c r="D83" t="s">
        <v>124</v>
      </c>
      <c r="E83">
        <v>1251</v>
      </c>
      <c r="F83" t="s">
        <v>75</v>
      </c>
      <c r="G83">
        <v>3312</v>
      </c>
      <c r="H83">
        <v>877.68</v>
      </c>
    </row>
    <row r="84" spans="3:8" ht="12.75">
      <c r="C84">
        <v>66887</v>
      </c>
      <c r="D84" t="s">
        <v>125</v>
      </c>
      <c r="E84">
        <v>1251</v>
      </c>
      <c r="F84" t="s">
        <v>75</v>
      </c>
      <c r="G84">
        <v>794</v>
      </c>
      <c r="H84">
        <v>261.86</v>
      </c>
    </row>
    <row r="85" spans="3:8" ht="12.75">
      <c r="C85">
        <v>66937</v>
      </c>
      <c r="D85" t="s">
        <v>126</v>
      </c>
      <c r="E85">
        <v>1276</v>
      </c>
      <c r="F85" t="s">
        <v>114</v>
      </c>
      <c r="G85">
        <v>1725</v>
      </c>
      <c r="H85">
        <v>440.91</v>
      </c>
    </row>
    <row r="86" spans="3:8" ht="12.75">
      <c r="C86">
        <v>66938</v>
      </c>
      <c r="D86" t="s">
        <v>66</v>
      </c>
      <c r="E86">
        <v>2325</v>
      </c>
      <c r="F86" t="s">
        <v>72</v>
      </c>
      <c r="G86">
        <v>3097</v>
      </c>
      <c r="H86">
        <v>774.13</v>
      </c>
    </row>
    <row r="87" spans="3:8" ht="12.75">
      <c r="C87">
        <v>66948</v>
      </c>
      <c r="D87" t="s">
        <v>67</v>
      </c>
      <c r="E87">
        <v>1135</v>
      </c>
      <c r="F87" t="s">
        <v>118</v>
      </c>
      <c r="G87">
        <v>690</v>
      </c>
      <c r="H87">
        <v>310.5</v>
      </c>
    </row>
    <row r="88" spans="3:8" ht="12.75">
      <c r="C88">
        <v>66949</v>
      </c>
      <c r="D88" t="s">
        <v>127</v>
      </c>
      <c r="E88">
        <v>1225</v>
      </c>
      <c r="F88" t="s">
        <v>71</v>
      </c>
      <c r="G88">
        <v>2378</v>
      </c>
      <c r="H88">
        <v>594.67</v>
      </c>
    </row>
    <row r="89" spans="3:8" ht="12.75">
      <c r="C89">
        <v>66949</v>
      </c>
      <c r="D89" t="s">
        <v>127</v>
      </c>
      <c r="E89">
        <v>10941</v>
      </c>
      <c r="F89" t="s">
        <v>106</v>
      </c>
      <c r="G89">
        <v>756</v>
      </c>
      <c r="H89">
        <v>826.91</v>
      </c>
    </row>
    <row r="90" spans="3:8" ht="12.75">
      <c r="C90">
        <v>66959</v>
      </c>
      <c r="D90" t="s">
        <v>128</v>
      </c>
      <c r="E90">
        <v>1225</v>
      </c>
      <c r="F90" t="s">
        <v>71</v>
      </c>
      <c r="G90">
        <v>10925</v>
      </c>
      <c r="H90">
        <v>2622.02</v>
      </c>
    </row>
    <row r="91" spans="3:8" ht="12.75">
      <c r="C91">
        <v>66979</v>
      </c>
      <c r="D91" t="s">
        <v>129</v>
      </c>
      <c r="E91">
        <v>1225</v>
      </c>
      <c r="F91" t="s">
        <v>71</v>
      </c>
      <c r="G91">
        <v>3450</v>
      </c>
      <c r="H91">
        <v>862.49</v>
      </c>
    </row>
    <row r="92" spans="3:8" ht="12.75">
      <c r="C92">
        <v>66979</v>
      </c>
      <c r="D92" t="s">
        <v>129</v>
      </c>
      <c r="E92">
        <v>1251</v>
      </c>
      <c r="F92" t="s">
        <v>75</v>
      </c>
      <c r="G92">
        <v>863</v>
      </c>
      <c r="H92">
        <v>1078.11</v>
      </c>
    </row>
    <row r="93" spans="3:8" ht="12.75">
      <c r="C93">
        <v>67005</v>
      </c>
      <c r="D93" t="s">
        <v>130</v>
      </c>
      <c r="E93">
        <v>1155</v>
      </c>
      <c r="F93" t="s">
        <v>131</v>
      </c>
      <c r="G93">
        <v>771551</v>
      </c>
      <c r="H93">
        <v>135792.99</v>
      </c>
    </row>
    <row r="94" spans="3:8" ht="12.75">
      <c r="C94">
        <v>67011</v>
      </c>
      <c r="D94" t="s">
        <v>132</v>
      </c>
      <c r="E94">
        <v>1225</v>
      </c>
      <c r="F94" t="s">
        <v>71</v>
      </c>
      <c r="G94">
        <v>2875</v>
      </c>
      <c r="H94">
        <v>747.5</v>
      </c>
    </row>
    <row r="95" spans="3:8" ht="12.75">
      <c r="C95">
        <v>67011</v>
      </c>
      <c r="D95" t="s">
        <v>132</v>
      </c>
      <c r="E95">
        <v>2325</v>
      </c>
      <c r="F95" t="s">
        <v>72</v>
      </c>
      <c r="G95">
        <v>805</v>
      </c>
      <c r="H95">
        <v>956.8</v>
      </c>
    </row>
    <row r="96" spans="3:8" ht="12.75">
      <c r="C96">
        <v>67025</v>
      </c>
      <c r="D96" t="s">
        <v>133</v>
      </c>
      <c r="E96">
        <v>1225</v>
      </c>
      <c r="F96" t="s">
        <v>71</v>
      </c>
      <c r="G96">
        <v>3450</v>
      </c>
      <c r="H96">
        <v>828</v>
      </c>
    </row>
    <row r="97" spans="3:8" ht="12.75">
      <c r="C97">
        <v>67034</v>
      </c>
      <c r="D97" t="s">
        <v>134</v>
      </c>
      <c r="E97">
        <v>1225</v>
      </c>
      <c r="F97" t="s">
        <v>71</v>
      </c>
      <c r="G97">
        <v>3450</v>
      </c>
      <c r="H97">
        <v>897</v>
      </c>
    </row>
    <row r="98" spans="3:8" ht="12.75">
      <c r="C98">
        <v>67037</v>
      </c>
      <c r="D98" t="s">
        <v>135</v>
      </c>
      <c r="E98">
        <v>1225</v>
      </c>
      <c r="F98" t="s">
        <v>71</v>
      </c>
      <c r="G98">
        <v>2300</v>
      </c>
      <c r="H98">
        <v>575</v>
      </c>
    </row>
    <row r="99" spans="3:8" ht="12.75">
      <c r="C99">
        <v>67037</v>
      </c>
      <c r="D99" t="s">
        <v>135</v>
      </c>
      <c r="E99">
        <v>2325</v>
      </c>
      <c r="F99" t="s">
        <v>72</v>
      </c>
      <c r="G99">
        <v>1150</v>
      </c>
      <c r="H99">
        <v>816.5</v>
      </c>
    </row>
    <row r="100" spans="3:8" ht="12.75">
      <c r="C100">
        <v>67053</v>
      </c>
      <c r="D100" t="s">
        <v>136</v>
      </c>
      <c r="E100">
        <v>1195</v>
      </c>
      <c r="F100" t="s">
        <v>77</v>
      </c>
      <c r="G100">
        <v>14206</v>
      </c>
      <c r="H100">
        <v>2592.77</v>
      </c>
    </row>
    <row r="101" spans="3:8" ht="12.75">
      <c r="C101">
        <v>67053</v>
      </c>
      <c r="D101" t="s">
        <v>136</v>
      </c>
      <c r="E101">
        <v>2325</v>
      </c>
      <c r="F101" t="s">
        <v>72</v>
      </c>
      <c r="G101">
        <v>32314</v>
      </c>
      <c r="H101">
        <v>7601.37</v>
      </c>
    </row>
    <row r="102" spans="3:8" ht="12.75">
      <c r="C102">
        <v>67054</v>
      </c>
      <c r="D102" t="s">
        <v>137</v>
      </c>
      <c r="E102">
        <v>1236</v>
      </c>
      <c r="F102" t="s">
        <v>113</v>
      </c>
      <c r="G102">
        <v>1725</v>
      </c>
      <c r="H102">
        <v>457.13</v>
      </c>
    </row>
    <row r="103" spans="3:8" ht="12.75">
      <c r="C103">
        <v>67054</v>
      </c>
      <c r="D103" t="s">
        <v>137</v>
      </c>
      <c r="E103">
        <v>2213</v>
      </c>
      <c r="F103" t="s">
        <v>138</v>
      </c>
      <c r="G103">
        <v>575</v>
      </c>
      <c r="H103">
        <v>609.5</v>
      </c>
    </row>
    <row r="104" spans="3:8" ht="12.75">
      <c r="C104">
        <v>67063</v>
      </c>
      <c r="D104" t="s">
        <v>139</v>
      </c>
      <c r="E104">
        <v>1251</v>
      </c>
      <c r="F104" t="s">
        <v>75</v>
      </c>
      <c r="G104">
        <v>345</v>
      </c>
      <c r="H104">
        <v>134.26</v>
      </c>
    </row>
    <row r="105" spans="3:8" ht="12.75">
      <c r="C105">
        <v>67063</v>
      </c>
      <c r="D105" t="s">
        <v>139</v>
      </c>
      <c r="E105">
        <v>2400</v>
      </c>
      <c r="F105" t="s">
        <v>140</v>
      </c>
      <c r="G105">
        <v>115</v>
      </c>
      <c r="H105">
        <v>175.66</v>
      </c>
    </row>
    <row r="106" spans="3:8" ht="12.75">
      <c r="C106">
        <v>67073</v>
      </c>
      <c r="D106" t="s">
        <v>141</v>
      </c>
      <c r="E106">
        <v>1150</v>
      </c>
      <c r="F106" t="s">
        <v>119</v>
      </c>
      <c r="G106">
        <v>719</v>
      </c>
      <c r="H106">
        <v>273.13</v>
      </c>
    </row>
    <row r="107" spans="3:8" ht="12.75">
      <c r="C107">
        <v>67078</v>
      </c>
      <c r="D107" t="s">
        <v>142</v>
      </c>
      <c r="E107">
        <v>1225</v>
      </c>
      <c r="F107" t="s">
        <v>71</v>
      </c>
      <c r="G107">
        <v>4025</v>
      </c>
      <c r="H107">
        <v>1066.63</v>
      </c>
    </row>
    <row r="108" spans="3:8" ht="12.75">
      <c r="C108">
        <v>67110</v>
      </c>
      <c r="D108" t="s">
        <v>143</v>
      </c>
      <c r="E108">
        <v>1150</v>
      </c>
      <c r="F108" t="s">
        <v>119</v>
      </c>
      <c r="G108">
        <v>776</v>
      </c>
      <c r="H108">
        <v>310.5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C2:E37"/>
  <sheetViews>
    <sheetView zoomScalePageLayoutView="0" workbookViewId="0" topLeftCell="A7">
      <selection activeCell="A1" sqref="A1"/>
    </sheetView>
  </sheetViews>
  <sheetFormatPr defaultColWidth="11.421875" defaultRowHeight="12.75"/>
  <cols>
    <col min="1" max="2" width="0.85546875" style="0" customWidth="1"/>
    <col min="3" max="3" width="6.7109375" style="0" customWidth="1"/>
    <col min="6" max="7" width="0.85546875" style="0" customWidth="1"/>
  </cols>
  <sheetData>
    <row r="1" ht="4.5" customHeight="1"/>
    <row r="2" spans="3:4" ht="12.75">
      <c r="C2" t="s">
        <v>9</v>
      </c>
      <c r="D2" t="s">
        <v>15</v>
      </c>
    </row>
    <row r="3" spans="4:5" ht="12.75">
      <c r="D3" t="s">
        <v>13</v>
      </c>
      <c r="E3" t="s">
        <v>14</v>
      </c>
    </row>
    <row r="4" ht="4.5" customHeight="1"/>
    <row r="5" ht="4.5" customHeight="1"/>
    <row r="6" ht="4.5" customHeight="1"/>
    <row r="7" ht="4.5" customHeight="1"/>
    <row r="8" ht="4.5" customHeight="1"/>
    <row r="9" ht="4.5" customHeight="1"/>
    <row r="10" ht="4.5" customHeight="1"/>
    <row r="11" spans="3:5" ht="12.75">
      <c r="C11">
        <v>1128</v>
      </c>
      <c r="D11">
        <v>31.540629837516754</v>
      </c>
      <c r="E11">
        <v>25.293434177295754</v>
      </c>
    </row>
    <row r="12" spans="3:5" ht="12.75">
      <c r="C12">
        <v>1135</v>
      </c>
      <c r="D12">
        <v>36.98818846576614</v>
      </c>
      <c r="E12">
        <v>29.962770144366665</v>
      </c>
    </row>
    <row r="13" spans="3:5" ht="12.75">
      <c r="C13">
        <v>1150</v>
      </c>
      <c r="D13">
        <v>31.540420099689044</v>
      </c>
      <c r="E13">
        <v>25.293254402014856</v>
      </c>
    </row>
    <row r="14" spans="3:5" ht="12.75">
      <c r="C14">
        <v>1155</v>
      </c>
      <c r="D14">
        <v>20.7789354358208</v>
      </c>
      <c r="E14">
        <v>16.5687999444238</v>
      </c>
    </row>
    <row r="15" spans="3:5" ht="12.75">
      <c r="C15">
        <v>1175</v>
      </c>
      <c r="D15">
        <v>29.785627506647725</v>
      </c>
      <c r="E15">
        <v>23.905664912215126</v>
      </c>
    </row>
    <row r="16" spans="3:5" ht="12.75">
      <c r="C16">
        <v>1180</v>
      </c>
      <c r="D16">
        <v>27.889522811109458</v>
      </c>
      <c r="E16">
        <v>22.317506367387196</v>
      </c>
    </row>
    <row r="17" spans="3:5" ht="12.75">
      <c r="C17">
        <v>1195</v>
      </c>
      <c r="D17">
        <v>24.762504845141578</v>
      </c>
      <c r="E17">
        <v>19.96496513810808</v>
      </c>
    </row>
    <row r="18" spans="3:5" ht="12.75">
      <c r="C18">
        <v>1220</v>
      </c>
      <c r="D18">
        <v>25.512687105189162</v>
      </c>
      <c r="E18">
        <v>20.570904452515432</v>
      </c>
    </row>
    <row r="19" spans="3:5" ht="12.75">
      <c r="C19">
        <v>1224</v>
      </c>
      <c r="D19">
        <v>28.136270310546536</v>
      </c>
      <c r="E19">
        <v>22.640226378090695</v>
      </c>
    </row>
    <row r="20" spans="3:5" ht="12.75">
      <c r="C20">
        <v>1225</v>
      </c>
      <c r="D20">
        <v>25.512692660231767</v>
      </c>
      <c r="E20">
        <v>20.570909213980528</v>
      </c>
    </row>
    <row r="21" spans="3:5" ht="12.75">
      <c r="C21">
        <v>1236</v>
      </c>
      <c r="D21">
        <v>28.10026124946046</v>
      </c>
      <c r="E21">
        <v>22.461065263197472</v>
      </c>
    </row>
    <row r="22" spans="3:5" ht="12.75">
      <c r="C22">
        <v>1251</v>
      </c>
      <c r="D22">
        <v>29.280054930741986</v>
      </c>
      <c r="E22">
        <v>23.472316990010214</v>
      </c>
    </row>
    <row r="23" spans="3:5" ht="12.75">
      <c r="C23">
        <v>1255</v>
      </c>
      <c r="D23">
        <v>24.55528376658445</v>
      </c>
      <c r="E23">
        <v>19.750273019425677</v>
      </c>
    </row>
    <row r="24" spans="3:5" ht="12.75">
      <c r="C24">
        <v>1256</v>
      </c>
      <c r="D24">
        <v>26.704561902038886</v>
      </c>
      <c r="E24">
        <v>21.264751536836126</v>
      </c>
    </row>
    <row r="25" spans="3:5" ht="12.75">
      <c r="C25">
        <v>1276</v>
      </c>
      <c r="D25">
        <v>21.911349654260572</v>
      </c>
      <c r="E25">
        <v>16.112321939852507</v>
      </c>
    </row>
    <row r="26" spans="3:5" ht="12.75">
      <c r="C26">
        <v>2150</v>
      </c>
      <c r="D26">
        <v>23.58163723541313</v>
      </c>
      <c r="E26">
        <v>17.543997009411846</v>
      </c>
    </row>
    <row r="27" spans="3:5" ht="12.75">
      <c r="C27">
        <v>2213</v>
      </c>
      <c r="D27">
        <v>21.933415808106723</v>
      </c>
      <c r="E27">
        <v>16.131235786006357</v>
      </c>
    </row>
    <row r="28" spans="3:5" ht="12.75">
      <c r="C28">
        <v>2275</v>
      </c>
      <c r="D28">
        <v>18.80468832296037</v>
      </c>
      <c r="E28">
        <v>13.777229254574266</v>
      </c>
    </row>
    <row r="29" spans="3:5" ht="12.75">
      <c r="C29">
        <v>2325</v>
      </c>
      <c r="D29">
        <v>18.804674692468986</v>
      </c>
      <c r="E29">
        <v>13.777217571295937</v>
      </c>
    </row>
    <row r="30" spans="3:5" ht="12.75">
      <c r="C30">
        <v>2400</v>
      </c>
      <c r="D30">
        <v>21.83684632092724</v>
      </c>
      <c r="E30">
        <v>16.04846193985251</v>
      </c>
    </row>
    <row r="31" spans="3:5" ht="12.75">
      <c r="C31">
        <v>2941</v>
      </c>
      <c r="D31">
        <v>18.879434618995393</v>
      </c>
      <c r="E31">
        <v>13.841297508318572</v>
      </c>
    </row>
    <row r="32" spans="3:5" ht="12.75">
      <c r="C32">
        <v>3125</v>
      </c>
      <c r="D32">
        <v>7.712285769544734</v>
      </c>
      <c r="E32">
        <v>6.692009669692237</v>
      </c>
    </row>
    <row r="33" spans="3:5" ht="12.75">
      <c r="C33">
        <v>3225</v>
      </c>
      <c r="D33">
        <v>3.270785792018246</v>
      </c>
      <c r="E33">
        <v>2.756343244946543</v>
      </c>
    </row>
    <row r="34" spans="3:5" ht="12.75">
      <c r="C34">
        <v>3325</v>
      </c>
      <c r="D34">
        <v>10.732199257849997</v>
      </c>
      <c r="E34">
        <v>9.23028242440885</v>
      </c>
    </row>
    <row r="35" spans="3:5" ht="12.75">
      <c r="C35">
        <v>10938</v>
      </c>
      <c r="D35">
        <v>4.568425053874576</v>
      </c>
      <c r="E35">
        <v>2.5875123634770376</v>
      </c>
    </row>
    <row r="36" spans="3:5" ht="12.75">
      <c r="C36">
        <v>10941</v>
      </c>
      <c r="D36">
        <v>25.5127442032139</v>
      </c>
      <c r="E36">
        <v>20.570953393679495</v>
      </c>
    </row>
    <row r="37" spans="3:5" ht="12.75">
      <c r="C37">
        <v>21495</v>
      </c>
      <c r="D37">
        <v>18.70827446756112</v>
      </c>
      <c r="E37">
        <v>13.694588807089195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C2:E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0.85546875" style="0" customWidth="1"/>
    <col min="3" max="3" width="6.7109375" style="0" customWidth="1"/>
    <col min="6" max="7" width="0.85546875" style="0" customWidth="1"/>
  </cols>
  <sheetData>
    <row r="1" ht="4.5" customHeight="1"/>
    <row r="2" spans="3:4" ht="12.75">
      <c r="C2" t="s">
        <v>7</v>
      </c>
      <c r="D2" t="s">
        <v>16</v>
      </c>
    </row>
    <row r="3" spans="4:5" ht="12.75">
      <c r="D3" t="s">
        <v>13</v>
      </c>
      <c r="E3" t="s">
        <v>14</v>
      </c>
    </row>
    <row r="4" ht="4.5" customHeight="1"/>
    <row r="5" ht="4.5" customHeight="1"/>
    <row r="6" ht="4.5" customHeight="1"/>
    <row r="7" ht="4.5" customHeight="1"/>
    <row r="8" ht="4.5" customHeight="1"/>
    <row r="9" ht="4.5" customHeight="1"/>
    <row r="10" ht="4.5" customHeight="1"/>
    <row r="11" spans="3:5" ht="12.75">
      <c r="C11">
        <v>10130</v>
      </c>
      <c r="D11">
        <v>37.845532453871</v>
      </c>
      <c r="E11">
        <v>27.45168637064</v>
      </c>
    </row>
    <row r="12" spans="3:5" ht="12.75">
      <c r="C12">
        <v>10136</v>
      </c>
      <c r="D12">
        <v>15.115743040324</v>
      </c>
      <c r="E12">
        <v>12.403364571772</v>
      </c>
    </row>
    <row r="13" spans="3:5" ht="12.75">
      <c r="C13">
        <v>10137</v>
      </c>
      <c r="D13">
        <v>26.384490160631</v>
      </c>
      <c r="E13">
        <v>17.426163172329</v>
      </c>
    </row>
    <row r="14" spans="3:5" ht="12.75">
      <c r="C14">
        <v>10141</v>
      </c>
      <c r="D14">
        <v>24.2972621195389</v>
      </c>
      <c r="E14">
        <v>12.567310846473546</v>
      </c>
    </row>
    <row r="15" spans="3:5" ht="12.75">
      <c r="C15">
        <v>10149</v>
      </c>
      <c r="D15">
        <v>4.378594855101193</v>
      </c>
      <c r="E15">
        <v>4.2323556605488255</v>
      </c>
    </row>
    <row r="16" spans="3:5" ht="12.75">
      <c r="C16">
        <v>10151</v>
      </c>
      <c r="D16">
        <v>19.240367381527</v>
      </c>
      <c r="E16">
        <v>16.9243430959</v>
      </c>
    </row>
    <row r="17" spans="3:5" ht="12.75">
      <c r="C17">
        <v>10158</v>
      </c>
      <c r="D17">
        <v>28.06108282652496</v>
      </c>
      <c r="E17">
        <v>27.744525192541055</v>
      </c>
    </row>
    <row r="18" spans="3:5" ht="12.75">
      <c r="C18">
        <v>10188</v>
      </c>
      <c r="D18">
        <v>16.2150471296176</v>
      </c>
      <c r="E18">
        <v>12.5793694604079</v>
      </c>
    </row>
    <row r="19" spans="3:5" ht="12.75">
      <c r="C19">
        <v>10190</v>
      </c>
      <c r="D19">
        <v>7.8997166237596</v>
      </c>
      <c r="E19">
        <v>7.5476379385437</v>
      </c>
    </row>
    <row r="20" spans="3:5" ht="12.75">
      <c r="C20">
        <v>10215</v>
      </c>
      <c r="D20">
        <v>23.220869142278</v>
      </c>
      <c r="E20">
        <v>19.012782879424</v>
      </c>
    </row>
    <row r="21" spans="3:5" ht="12.75">
      <c r="C21">
        <v>10216</v>
      </c>
      <c r="D21">
        <v>2.468477073281335</v>
      </c>
      <c r="E21">
        <v>2.4430433077168567</v>
      </c>
    </row>
    <row r="22" spans="3:5" ht="12.75">
      <c r="C22">
        <v>10218</v>
      </c>
      <c r="D22">
        <v>5.5028505913003025</v>
      </c>
      <c r="E22">
        <v>5.0207867535540665</v>
      </c>
    </row>
    <row r="23" spans="3:5" ht="12.75">
      <c r="C23">
        <v>10219</v>
      </c>
      <c r="D23">
        <v>10.688104149804253</v>
      </c>
      <c r="E23">
        <v>9.936030988689742</v>
      </c>
    </row>
    <row r="24" spans="3:5" ht="12.75">
      <c r="C24">
        <v>10220</v>
      </c>
      <c r="D24">
        <v>28.0025272041821</v>
      </c>
      <c r="E24">
        <v>25.6019097731023</v>
      </c>
    </row>
    <row r="25" spans="3:5" ht="12.75">
      <c r="C25">
        <v>10221</v>
      </c>
      <c r="D25">
        <v>12.018160201435</v>
      </c>
      <c r="E25">
        <v>6.288286164537</v>
      </c>
    </row>
    <row r="26" spans="3:5" ht="12.75">
      <c r="C26">
        <v>10231</v>
      </c>
      <c r="D26">
        <v>6.455342336883683</v>
      </c>
      <c r="E26">
        <v>5.1698786350254755</v>
      </c>
    </row>
    <row r="27" spans="3:5" ht="12.75">
      <c r="C27">
        <v>10232</v>
      </c>
      <c r="D27">
        <v>9.58370223051499</v>
      </c>
      <c r="E27">
        <v>8.254021541519707</v>
      </c>
    </row>
    <row r="28" spans="3:5" ht="12.75">
      <c r="C28">
        <v>10270</v>
      </c>
      <c r="D28">
        <v>4.461820765638145</v>
      </c>
      <c r="E28">
        <v>4.42214184848482</v>
      </c>
    </row>
    <row r="29" spans="3:5" ht="12.75">
      <c r="C29">
        <v>10302</v>
      </c>
      <c r="D29">
        <v>21.235869715564828</v>
      </c>
      <c r="E29">
        <v>19.762760407084034</v>
      </c>
    </row>
    <row r="30" spans="3:5" ht="12.75">
      <c r="C30">
        <v>10303</v>
      </c>
      <c r="D30">
        <v>10.678166353976788</v>
      </c>
      <c r="E30">
        <v>10.29671084299439</v>
      </c>
    </row>
    <row r="31" spans="3:5" ht="12.75">
      <c r="C31">
        <v>10309</v>
      </c>
      <c r="D31">
        <v>7.770060304141713</v>
      </c>
      <c r="E31">
        <v>7.624405890521685</v>
      </c>
    </row>
    <row r="32" spans="3:5" ht="12.75">
      <c r="C32">
        <v>11286</v>
      </c>
      <c r="D32">
        <v>24.4895595565003</v>
      </c>
      <c r="E32">
        <v>19.8355488990491</v>
      </c>
    </row>
    <row r="33" spans="3:5" ht="12.75">
      <c r="C33">
        <v>55684</v>
      </c>
      <c r="D33">
        <v>1.6524770860085038</v>
      </c>
      <c r="E33">
        <v>0.4677364438972697</v>
      </c>
    </row>
    <row r="34" spans="3:5" ht="12.75">
      <c r="C34">
        <v>55687</v>
      </c>
      <c r="D34">
        <v>26.0292165774149</v>
      </c>
      <c r="E34">
        <v>22.2504226832909</v>
      </c>
    </row>
    <row r="35" spans="3:5" ht="12.75">
      <c r="C35">
        <v>55691</v>
      </c>
      <c r="D35">
        <v>31.9943024468997</v>
      </c>
      <c r="E35">
        <v>28.0380226943153</v>
      </c>
    </row>
    <row r="36" spans="3:5" ht="12.75">
      <c r="C36">
        <v>55696</v>
      </c>
      <c r="D36">
        <v>24.145698252808334</v>
      </c>
      <c r="E36">
        <v>23.67979020997702</v>
      </c>
    </row>
    <row r="37" spans="3:5" ht="12.75">
      <c r="C37">
        <v>66800</v>
      </c>
      <c r="D37">
        <v>16.322237777529576</v>
      </c>
      <c r="E37">
        <v>13.752420482209546</v>
      </c>
    </row>
    <row r="38" spans="3:5" ht="12.75">
      <c r="C38">
        <v>66809</v>
      </c>
      <c r="D38">
        <v>20.87227185408656</v>
      </c>
      <c r="E38">
        <v>18.219748937978885</v>
      </c>
    </row>
    <row r="39" spans="3:5" ht="12.75">
      <c r="C39">
        <v>66838</v>
      </c>
      <c r="D39">
        <v>37.0229254268725</v>
      </c>
      <c r="E39">
        <v>32.1236987888542</v>
      </c>
    </row>
    <row r="40" spans="3:5" ht="12.75">
      <c r="C40">
        <v>66866</v>
      </c>
      <c r="D40">
        <v>1.1262297275392577</v>
      </c>
      <c r="E40">
        <v>0.37383294518153</v>
      </c>
    </row>
    <row r="41" spans="3:5" ht="12.75">
      <c r="C41">
        <v>66872</v>
      </c>
      <c r="D41">
        <v>17.24574316326259</v>
      </c>
      <c r="E41">
        <v>16.85822133549506</v>
      </c>
    </row>
    <row r="42" spans="3:5" ht="12.75">
      <c r="C42">
        <v>66877</v>
      </c>
      <c r="D42">
        <v>6.203809504314241</v>
      </c>
      <c r="E42">
        <v>5.150478357037376</v>
      </c>
    </row>
    <row r="43" spans="3:5" ht="12.75">
      <c r="C43">
        <v>66887</v>
      </c>
      <c r="D43">
        <v>28.422279798057097</v>
      </c>
      <c r="E43">
        <v>26.03374721392671</v>
      </c>
    </row>
    <row r="44" spans="3:5" ht="12.75">
      <c r="C44">
        <v>66937</v>
      </c>
      <c r="D44">
        <v>5.934223317735867</v>
      </c>
      <c r="E44">
        <v>5.579511042395306</v>
      </c>
    </row>
    <row r="45" spans="3:5" ht="12.75">
      <c r="C45">
        <v>66938</v>
      </c>
      <c r="D45">
        <v>6.616543526045087</v>
      </c>
      <c r="E45">
        <v>3.9073992922328364</v>
      </c>
    </row>
    <row r="46" spans="3:5" ht="12.75">
      <c r="C46">
        <v>66948</v>
      </c>
      <c r="D46">
        <v>34.43933014019914</v>
      </c>
      <c r="E46">
        <v>32.46920428652869</v>
      </c>
    </row>
    <row r="47" spans="3:5" ht="12.75">
      <c r="C47">
        <v>66949</v>
      </c>
      <c r="D47">
        <v>1.7437796855507919</v>
      </c>
      <c r="E47">
        <v>1.692505569726674</v>
      </c>
    </row>
    <row r="48" spans="3:5" ht="12.75">
      <c r="C48">
        <v>66979</v>
      </c>
      <c r="D48">
        <v>16.30298664744582</v>
      </c>
      <c r="E48">
        <v>14.119669941633523</v>
      </c>
    </row>
    <row r="49" spans="3:5" ht="12.75">
      <c r="C49">
        <v>67011</v>
      </c>
      <c r="D49">
        <v>2.2914540725034955</v>
      </c>
      <c r="E49">
        <v>0.7822474752658747</v>
      </c>
    </row>
    <row r="50" spans="3:5" ht="12.75">
      <c r="C50">
        <v>67025</v>
      </c>
      <c r="D50">
        <v>8.005835443360882</v>
      </c>
      <c r="E50">
        <v>6.369928808967083</v>
      </c>
    </row>
    <row r="51" spans="3:5" ht="12.75">
      <c r="C51">
        <v>67034</v>
      </c>
      <c r="D51">
        <v>4.053943626778708</v>
      </c>
      <c r="E51">
        <v>2.9879983017725693</v>
      </c>
    </row>
    <row r="52" spans="3:5" ht="12.75">
      <c r="C52">
        <v>67037</v>
      </c>
      <c r="D52">
        <v>9.005983842077455</v>
      </c>
      <c r="E52">
        <v>6.871719594856616</v>
      </c>
    </row>
    <row r="53" spans="3:5" ht="12.75">
      <c r="C53">
        <v>67054</v>
      </c>
      <c r="D53">
        <v>5.980405374030386</v>
      </c>
      <c r="E53">
        <v>4.731883568067597</v>
      </c>
    </row>
    <row r="54" spans="3:5" ht="12.75">
      <c r="C54">
        <v>67063</v>
      </c>
      <c r="D54">
        <v>5.179735895359123</v>
      </c>
      <c r="E54">
        <v>4.603102032809922</v>
      </c>
    </row>
    <row r="55" spans="3:5" ht="12.75">
      <c r="C55">
        <v>67073</v>
      </c>
      <c r="D55">
        <v>29.1786785648706</v>
      </c>
      <c r="E55">
        <v>23.5174346342176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A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0.2890625" style="0" customWidth="1"/>
    <col min="10" max="10" width="12.421875" style="0" bestFit="1" customWidth="1"/>
  </cols>
  <sheetData>
    <row r="1" ht="0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Y1013"/>
  <sheetViews>
    <sheetView showGridLines="0" showRowColHeaders="0" showZeros="0" zoomScalePageLayoutView="0" workbookViewId="0" topLeftCell="A1">
      <selection activeCell="A1" sqref="A1"/>
    </sheetView>
  </sheetViews>
  <sheetFormatPr defaultColWidth="11.421875" defaultRowHeight="12.75"/>
  <cols>
    <col min="1" max="2" width="0.2890625" style="0" customWidth="1"/>
    <col min="3" max="18" width="7.7109375" style="0" hidden="1" customWidth="1"/>
    <col min="22" max="25" width="7.7109375" style="0" hidden="1" customWidth="1"/>
  </cols>
  <sheetData>
    <row r="1" ht="0.75" customHeight="1">
      <c r="A1" s="69" t="s">
        <v>31</v>
      </c>
    </row>
    <row r="2" ht="12.75">
      <c r="A2" s="70" t="s">
        <v>32</v>
      </c>
    </row>
    <row r="3" ht="12.75">
      <c r="A3" s="70">
        <v>2010</v>
      </c>
    </row>
    <row r="4" ht="12.75">
      <c r="A4" s="70"/>
    </row>
    <row r="5" ht="12.75">
      <c r="A5" s="70"/>
    </row>
    <row r="6" ht="12.75">
      <c r="A6" s="70"/>
    </row>
    <row r="7" ht="12.75">
      <c r="A7" s="70"/>
    </row>
    <row r="8" ht="12.75">
      <c r="A8" s="70"/>
    </row>
    <row r="9" ht="12.75">
      <c r="A9" s="70"/>
    </row>
    <row r="10" ht="12.75">
      <c r="A10" s="70" t="s">
        <v>33</v>
      </c>
    </row>
    <row r="11" spans="8:12" ht="12.75">
      <c r="H11" s="70" t="str">
        <f>IF(C11&lt;&gt;C12,1,"a")</f>
        <v>a</v>
      </c>
      <c r="I11" s="70">
        <f>IF(H11=1,C11,0)</f>
        <v>0</v>
      </c>
      <c r="J11" s="70">
        <f>IF(H11=1,D11,0)</f>
        <v>0</v>
      </c>
      <c r="K11" s="70">
        <f>IF(C11=C10,K10+E11,E11)</f>
        <v>0</v>
      </c>
      <c r="L11" s="70">
        <f>IF(C11=C10,L10+F11,F11)</f>
        <v>0</v>
      </c>
    </row>
    <row r="12" spans="10:13" ht="12.75">
      <c r="J12" s="70">
        <f>IF(K12&lt;&gt;0,F12*K12/100,0)</f>
        <v>0</v>
      </c>
      <c r="K12" s="70">
        <f>IF(D12=D13,H12-F13,0)</f>
        <v>0</v>
      </c>
      <c r="L12" s="70">
        <f>IF(M12&lt;&gt;0,F12*M12/100,0)</f>
        <v>0</v>
      </c>
      <c r="M12" s="70">
        <f>IF(D12=D13,H12-E13,0)</f>
        <v>0</v>
      </c>
    </row>
    <row r="13" spans="11:14" ht="12.75">
      <c r="K13" s="70">
        <f>IF(E13=E12,K12,I13)</f>
        <v>0</v>
      </c>
      <c r="L13" s="70">
        <f>IF(E13=E12,L12,H13)</f>
        <v>0</v>
      </c>
      <c r="M13" s="70">
        <f>IF(F13&lt;&gt;0,F13*K13/100,0)</f>
        <v>0</v>
      </c>
      <c r="N13" s="70">
        <f>IF(F13&lt;&gt;0,F13*L13/100,0)</f>
        <v>0</v>
      </c>
    </row>
    <row r="14" spans="11:18" ht="12.75">
      <c r="K14" s="70" t="str">
        <f>IF(C14&lt;&gt;C15,1,"a")</f>
        <v>a</v>
      </c>
      <c r="L14" s="70">
        <f>IF(K14=1,C14,0)</f>
        <v>0</v>
      </c>
      <c r="M14" s="70">
        <f>IF(K14=1,D14,0)</f>
        <v>0</v>
      </c>
      <c r="N14" s="70">
        <f>IF(C14=C13,N13+F14,F14)</f>
        <v>0</v>
      </c>
      <c r="O14" s="70">
        <f>IF(C14=C13,O13+G14,G14)</f>
        <v>0</v>
      </c>
      <c r="P14" s="70">
        <f>IF(AND(K14=1,N14&lt;&gt;0),O14*100/N14,0)</f>
        <v>0</v>
      </c>
      <c r="Q14" s="70">
        <f>IF(C14=C13,Q13+H14,H14)</f>
        <v>0</v>
      </c>
      <c r="R14" s="70">
        <f>IF(C14=C13,R13+I14,I14)</f>
        <v>0</v>
      </c>
    </row>
    <row r="15" spans="22:25" ht="12.75">
      <c r="V15" s="70">
        <f>+O15-Q15-(N15*T15/100)</f>
        <v>0</v>
      </c>
      <c r="W15" s="70">
        <f>IF(N15&lt;&gt;0,V15*100/N15,0)</f>
        <v>0</v>
      </c>
      <c r="X15" s="70">
        <f>+O15-R15-(N15*S15/100)</f>
        <v>0</v>
      </c>
      <c r="Y15" s="70">
        <f>IF(N15&lt;&gt;0,X15*100/N15,0)</f>
        <v>0</v>
      </c>
    </row>
    <row r="21" ht="12.75">
      <c r="A21" s="70" t="str">
        <f>IF(AND(C21=A$5,F21&lt;&gt;0),G21*100/F21,"a")</f>
        <v>a</v>
      </c>
    </row>
    <row r="25" spans="3:6" ht="12.75">
      <c r="C25" s="21"/>
      <c r="D25" s="7"/>
      <c r="E25" s="15"/>
      <c r="F25" s="16"/>
    </row>
    <row r="27" spans="4:12" ht="12.75">
      <c r="D27" s="29"/>
      <c r="E27" s="7"/>
      <c r="F27" s="58"/>
      <c r="G27" s="15"/>
      <c r="H27" s="25"/>
      <c r="I27" s="15"/>
      <c r="J27" s="48"/>
      <c r="K27" s="15"/>
      <c r="L27" s="16"/>
    </row>
    <row r="29" spans="4:12" ht="13.5" thickBot="1">
      <c r="D29" s="47" t="s">
        <v>49</v>
      </c>
      <c r="E29" s="30"/>
      <c r="F29" s="59"/>
      <c r="G29" s="59"/>
      <c r="H29" s="31"/>
      <c r="I29" s="59"/>
      <c r="J29" s="31"/>
      <c r="K29" s="59"/>
      <c r="L29" s="32"/>
    </row>
    <row r="30" spans="4:12" ht="13.5" thickTop="1">
      <c r="D30" s="50" t="s">
        <v>50</v>
      </c>
      <c r="E30" s="51"/>
      <c r="F30" s="51"/>
      <c r="G30" s="52"/>
      <c r="H30" s="53"/>
      <c r="I30" s="68"/>
      <c r="J30" s="54"/>
      <c r="K30" s="68"/>
      <c r="L30" s="55"/>
    </row>
    <row r="31" spans="4:12" ht="13.5" thickBot="1">
      <c r="D31" s="47" t="s">
        <v>51</v>
      </c>
      <c r="E31" s="33"/>
      <c r="F31" s="33"/>
      <c r="G31" s="35"/>
      <c r="H31" s="34"/>
      <c r="I31" s="59"/>
      <c r="J31" s="31"/>
      <c r="K31" s="59"/>
      <c r="L31" s="49"/>
    </row>
    <row r="32" ht="13.5" thickTop="1"/>
    <row r="33" spans="3:11" ht="12.75">
      <c r="C33" s="29"/>
      <c r="D33" s="7"/>
      <c r="E33" s="57"/>
      <c r="F33" s="15"/>
      <c r="G33" s="25"/>
      <c r="H33" s="15"/>
      <c r="I33" s="56"/>
      <c r="J33" s="57"/>
      <c r="K33" s="16"/>
    </row>
    <row r="1011" spans="6:12" ht="12.75">
      <c r="F1011" s="38">
        <f>SUM(F11:F1010)</f>
        <v>0</v>
      </c>
      <c r="G1011" s="39">
        <f>SUM(G11:G1010)</f>
        <v>0</v>
      </c>
      <c r="H1011" s="39">
        <f>IF(F1011&lt;&gt;0,G1011*100/F1011,0)</f>
        <v>0</v>
      </c>
      <c r="I1011" s="39">
        <f>SUM(I11:I1010)</f>
        <v>0</v>
      </c>
      <c r="J1011" s="39">
        <f>IF(F1011&lt;&gt;0,I1011*100/F1011,0)</f>
        <v>0</v>
      </c>
      <c r="K1011" s="39">
        <f>SUM(K11:K1010)</f>
        <v>0</v>
      </c>
      <c r="L1011" s="40">
        <f>IF(F1011&lt;&gt;0,K1011*100/F1011,0)</f>
        <v>0</v>
      </c>
    </row>
    <row r="1012" spans="6:12" ht="12.75">
      <c r="F1012" s="41"/>
      <c r="G1012" s="42"/>
      <c r="H1012" s="42"/>
      <c r="I1012" s="42">
        <f>+F1011*J1012/100</f>
        <v>0</v>
      </c>
      <c r="J1012" s="42">
        <f>IF(ISNA(VLOOKUP($A$5,KdKo!$C$11:$E$4978,3,)),0,VLOOKUP($A$5,KdKo!$C$11:$E$4978,3,))</f>
        <v>0</v>
      </c>
      <c r="K1012" s="42">
        <f>+F1011*L1012/100</f>
        <v>0</v>
      </c>
      <c r="L1012" s="43">
        <f>IF(ISNA(VLOOKUP($A$5,KdKo!$C$11:$D$4978,2,)),0,VLOOKUP($A$5,KdKo!$C$11:$D$4978,2,))</f>
        <v>0</v>
      </c>
    </row>
    <row r="1013" spans="6:12" ht="12.75">
      <c r="F1013" s="44"/>
      <c r="G1013" s="45"/>
      <c r="H1013" s="45"/>
      <c r="I1013" s="45">
        <f>+I1011-I1012</f>
        <v>0</v>
      </c>
      <c r="J1013" s="45">
        <f>IF(F1011&lt;&gt;0,I1013*100/F1011,0)</f>
        <v>0</v>
      </c>
      <c r="K1013" s="45">
        <f>+K1011-K1012</f>
        <v>0</v>
      </c>
      <c r="L1013" s="46">
        <f>IF(F1011&lt;&gt;0,K1013*100/F1011,0)</f>
        <v>0</v>
      </c>
    </row>
  </sheetData>
  <sheetProtection password="BCA2" sheet="1" objects="1" scenarios="1" selectLockedCell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</dc:creator>
  <cp:keywords/>
  <dc:description/>
  <cp:lastModifiedBy>Joachim Becker</cp:lastModifiedBy>
  <cp:lastPrinted>2010-03-24T16:24:59Z</cp:lastPrinted>
  <dcterms:created xsi:type="dcterms:W3CDTF">2010-02-13T07:59:32Z</dcterms:created>
  <dcterms:modified xsi:type="dcterms:W3CDTF">2010-03-25T12:07:45Z</dcterms:modified>
  <cp:category/>
  <cp:version/>
  <cp:contentType/>
  <cp:contentStatus/>
</cp:coreProperties>
</file>