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120" yWindow="45" windowWidth="15180" windowHeight="8580" tabRatio="578"/>
  </bookViews>
  <sheets>
    <sheet name="ROI_Baum_3jahresvergleich" sheetId="2" r:id="rId1"/>
    <sheet name="Visualisierung" sheetId="3" r:id="rId2"/>
  </sheets>
  <definedNames>
    <definedName name="_xlnm.Print_Area" localSheetId="0">ROI_Baum_3jahresvergleich!$B$6:$AC$57</definedName>
    <definedName name="_xlnm.Print_Area" localSheetId="1">Visualisierung!$B$2:$O$52</definedName>
    <definedName name="Grafik1">Visualisierung!$A$5</definedName>
    <definedName name="Grafik2">Visualisierung!$A$30:$A$53</definedName>
  </definedNames>
  <calcPr calcId="162913"/>
</workbook>
</file>

<file path=xl/calcChain.xml><?xml version="1.0" encoding="utf-8"?>
<calcChain xmlns="http://schemas.openxmlformats.org/spreadsheetml/2006/main">
  <c r="J31" i="3" l="1"/>
  <c r="J6" i="3"/>
  <c r="C40" i="3" l="1"/>
  <c r="C31" i="3"/>
  <c r="C15" i="3"/>
  <c r="C6" i="3"/>
  <c r="Q3" i="2"/>
  <c r="Q2" i="2"/>
  <c r="D39" i="3" l="1"/>
  <c r="D38" i="3"/>
  <c r="D37" i="3"/>
  <c r="D36" i="3"/>
  <c r="D35" i="3"/>
  <c r="D34" i="3"/>
  <c r="D33" i="3"/>
  <c r="D32" i="3"/>
  <c r="D14" i="3"/>
  <c r="D13" i="3"/>
  <c r="D12" i="3"/>
  <c r="D11" i="3"/>
  <c r="D10" i="3"/>
  <c r="D9" i="3"/>
  <c r="D8" i="3"/>
  <c r="D7" i="3"/>
  <c r="D40" i="3"/>
  <c r="D31" i="3"/>
  <c r="D6" i="3"/>
  <c r="B4" i="2" l="1"/>
  <c r="M44" i="2" l="1"/>
  <c r="M43" i="2"/>
  <c r="R50" i="2"/>
  <c r="R51" i="2"/>
  <c r="M45" i="2" s="1"/>
  <c r="R49" i="2"/>
  <c r="M33" i="2"/>
  <c r="R15" i="2"/>
  <c r="M21" i="2" s="1"/>
  <c r="H27" i="2" s="1"/>
  <c r="W20" i="2"/>
  <c r="M32" i="2" s="1"/>
  <c r="H38" i="2" s="1"/>
  <c r="W19" i="2"/>
  <c r="R13" i="2" s="1"/>
  <c r="M19" i="2" s="1"/>
  <c r="W21" i="2"/>
  <c r="M31" i="2" l="1"/>
  <c r="H37" i="2" s="1"/>
  <c r="H39" i="2"/>
  <c r="C33" i="2" s="1"/>
  <c r="R14" i="2"/>
  <c r="M20" i="2" s="1"/>
  <c r="H25" i="2" l="1"/>
  <c r="C31" i="2" s="1"/>
  <c r="D15" i="3" s="1"/>
  <c r="H26" i="2"/>
  <c r="C32" i="2" s="1"/>
  <c r="N20" i="2"/>
  <c r="V57" i="2" l="1"/>
  <c r="V56" i="2"/>
  <c r="V55" i="2"/>
  <c r="V51" i="2"/>
  <c r="V50" i="2"/>
  <c r="V49" i="2"/>
  <c r="Q51" i="2"/>
  <c r="Q50" i="2"/>
  <c r="Q49" i="2"/>
  <c r="V45" i="2"/>
  <c r="V44" i="2"/>
  <c r="V43" i="2"/>
  <c r="L45" i="2"/>
  <c r="L44" i="2"/>
  <c r="L43" i="2"/>
  <c r="Q39" i="2"/>
  <c r="Q38" i="2"/>
  <c r="Q37" i="2"/>
  <c r="G39" i="2"/>
  <c r="G38" i="2"/>
  <c r="G37" i="2"/>
  <c r="L33" i="2"/>
  <c r="L32" i="2"/>
  <c r="L31" i="2"/>
  <c r="B33" i="2"/>
  <c r="B32" i="2"/>
  <c r="B31" i="2"/>
  <c r="AA27" i="2"/>
  <c r="AA26" i="2"/>
  <c r="AA25" i="2"/>
  <c r="Q27" i="2"/>
  <c r="Q26" i="2"/>
  <c r="Q25" i="2"/>
  <c r="G27" i="2"/>
  <c r="G26" i="2"/>
  <c r="G25" i="2"/>
  <c r="V21" i="2"/>
  <c r="V20" i="2"/>
  <c r="V19" i="2"/>
  <c r="L21" i="2"/>
  <c r="L20" i="2"/>
  <c r="L19" i="2"/>
  <c r="Q15" i="2"/>
  <c r="Q14" i="2"/>
  <c r="Q13" i="2"/>
  <c r="AA15" i="2"/>
  <c r="AA14" i="2"/>
  <c r="AA13" i="2"/>
  <c r="V9" i="2"/>
  <c r="V8" i="2"/>
  <c r="V7" i="2"/>
  <c r="X56" i="2"/>
  <c r="X55" i="2"/>
  <c r="X44" i="2"/>
  <c r="X43" i="2"/>
  <c r="N32" i="2"/>
  <c r="N31" i="2"/>
  <c r="S26" i="2"/>
  <c r="S25" i="2"/>
  <c r="X20" i="2"/>
  <c r="X19" i="2"/>
  <c r="X50" i="2"/>
  <c r="X49" i="2"/>
  <c r="S50" i="2"/>
  <c r="S49" i="2"/>
  <c r="S38" i="2"/>
  <c r="S37" i="2"/>
  <c r="N44" i="2"/>
  <c r="N43" i="2"/>
  <c r="I38" i="2"/>
  <c r="I37" i="2"/>
  <c r="AC26" i="2"/>
  <c r="AC25" i="2"/>
  <c r="AC14" i="2"/>
  <c r="AC13" i="2"/>
  <c r="X8" i="2"/>
  <c r="X7" i="2"/>
  <c r="S14" i="2"/>
  <c r="S13" i="2"/>
  <c r="N19" i="2"/>
  <c r="I26" i="2"/>
  <c r="I25" i="2"/>
  <c r="D32" i="2" l="1"/>
  <c r="D31" i="2"/>
</calcChain>
</file>

<file path=xl/comments1.xml><?xml version="1.0" encoding="utf-8"?>
<comments xmlns="http://schemas.openxmlformats.org/spreadsheetml/2006/main">
  <authors>
    <author>ControllerSpielwiese</author>
  </authors>
  <commentList>
    <comment ref="B7" authorId="0" shapeId="0">
      <text>
        <r>
          <rPr>
            <b/>
            <sz val="9"/>
            <color indexed="81"/>
            <rFont val="Segoe UI"/>
            <family val="2"/>
          </rPr>
          <t>ControllerSpielwiese:</t>
        </r>
        <r>
          <rPr>
            <sz val="9"/>
            <color indexed="81"/>
            <rFont val="Segoe UI"/>
            <family val="2"/>
          </rPr>
          <t xml:space="preserve">
Hellgrün hinterlegte Zellen sind Eingabezellen, hier für die Jahreszahlen</t>
        </r>
      </text>
    </comment>
    <comment ref="AB13" authorId="0" shapeId="0">
      <text>
        <r>
          <rPr>
            <b/>
            <sz val="9"/>
            <color indexed="81"/>
            <rFont val="Segoe UI"/>
            <family val="2"/>
          </rPr>
          <t>ControllerSpielwiese:</t>
        </r>
        <r>
          <rPr>
            <sz val="9"/>
            <color indexed="81"/>
            <rFont val="Segoe UI"/>
            <family val="2"/>
          </rPr>
          <t xml:space="preserve">
Hellgrüne Zellen sind Eingabezellen, restliche berechnen sich automatisch</t>
        </r>
      </text>
    </comment>
  </commentList>
</comments>
</file>

<file path=xl/sharedStrings.xml><?xml version="1.0" encoding="utf-8"?>
<sst xmlns="http://schemas.openxmlformats.org/spreadsheetml/2006/main" count="61" uniqueCount="30">
  <si>
    <t>Variable Kosten</t>
  </si>
  <si>
    <t>Deckungsbeitrag</t>
  </si>
  <si>
    <t>Brutto-Umsatz</t>
  </si>
  <si>
    <t>Ist-Werte</t>
  </si>
  <si>
    <t>Gewinn v. Steuern</t>
  </si>
  <si>
    <t>Netto-Umsatz</t>
  </si>
  <si>
    <t>Plan-Werte</t>
  </si>
  <si>
    <t>Umsatzrendite</t>
  </si>
  <si>
    <t>Fixkosten</t>
  </si>
  <si>
    <t>Erlösschmälerung</t>
  </si>
  <si>
    <t>ROI</t>
  </si>
  <si>
    <t>Kapitalumschlag</t>
  </si>
  <si>
    <t>Anlagevermögen</t>
  </si>
  <si>
    <t>Inv. Kapital</t>
  </si>
  <si>
    <t>Vorräte</t>
  </si>
  <si>
    <t>Umlaufvermögen</t>
  </si>
  <si>
    <t>Forderungen</t>
  </si>
  <si>
    <t>Flüssige Mittel</t>
  </si>
  <si>
    <t>3-Jahres-Vergleich</t>
  </si>
  <si>
    <t>Werte in EUR</t>
  </si>
  <si>
    <t>D</t>
  </si>
  <si>
    <t>Bruttoumsatz</t>
  </si>
  <si>
    <t>Erlösschmälerungen</t>
  </si>
  <si>
    <t>ROI-Kennzahlenbaum  /  DuPont-Schema  /  ROI = Return On Investment</t>
  </si>
  <si>
    <t>Entwicklung des ROI im Jahresvergleich</t>
  </si>
  <si>
    <t>Relative Veränderungen der Komponenten des ROI</t>
  </si>
  <si>
    <t>verformelt</t>
  </si>
  <si>
    <t>variierbar</t>
  </si>
  <si>
    <t>https://www.ControllerSpielwiese.de</t>
  </si>
  <si>
    <t>Weitere Informationen zum DuPont-Schema und ROI finden Sie auf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</si>
</sst>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 &quot;€&quot;"/>
    <numFmt numFmtId="165" formatCode="[$-407]mmmm\ yyyy;@"/>
    <numFmt numFmtId="166" formatCode="0.0%;[Red]\-0.0%"/>
    <numFmt numFmtId="167" formatCode="0.0%"/>
    <numFmt numFmtId="168" formatCode="0.0"/>
  </numFmts>
  <fonts count="24" x14ac:knownFonts="1">
    <font>
      <sz val="10"/>
      <name val="Arial"/>
    </font>
    <font>
      <sz val="11"/>
      <color theme="1"/>
      <name val="Calibri"/>
      <family val="2"/>
      <scheme val="minor"/>
    </font>
    <font>
      <sz val="11"/>
      <color theme="1"/>
      <name val="Calibri"/>
      <family val="2"/>
      <scheme val="minor"/>
    </font>
    <font>
      <b/>
      <sz val="10"/>
      <name val="Arial"/>
      <family val="2"/>
    </font>
    <font>
      <sz val="9"/>
      <name val="Arial"/>
      <family val="2"/>
    </font>
    <font>
      <b/>
      <sz val="11"/>
      <color theme="1"/>
      <name val="Calibri"/>
      <family val="2"/>
      <scheme val="minor"/>
    </font>
    <font>
      <b/>
      <sz val="10"/>
      <color theme="0"/>
      <name val="Arial"/>
      <family val="2"/>
    </font>
    <font>
      <b/>
      <sz val="16"/>
      <name val="Calibri"/>
      <family val="2"/>
      <scheme val="minor"/>
    </font>
    <font>
      <sz val="14"/>
      <color theme="1"/>
      <name val="Calibri"/>
      <family val="2"/>
      <scheme val="minor"/>
    </font>
    <font>
      <sz val="12"/>
      <color theme="1"/>
      <name val="Calibri"/>
      <family val="2"/>
      <scheme val="minor"/>
    </font>
    <font>
      <sz val="8"/>
      <name val="Arial"/>
      <family val="2"/>
    </font>
    <font>
      <b/>
      <sz val="12"/>
      <color theme="1"/>
      <name val="Calibri"/>
      <family val="2"/>
      <scheme val="minor"/>
    </font>
    <font>
      <sz val="9"/>
      <color indexed="81"/>
      <name val="Segoe UI"/>
      <family val="2"/>
    </font>
    <font>
      <b/>
      <sz val="9"/>
      <color indexed="81"/>
      <name val="Segoe UI"/>
      <family val="2"/>
    </font>
    <font>
      <b/>
      <sz val="11"/>
      <color theme="0"/>
      <name val="Calibri"/>
      <family val="2"/>
      <scheme val="minor"/>
    </font>
    <font>
      <b/>
      <sz val="18"/>
      <color theme="1"/>
      <name val="Calibri"/>
      <family val="2"/>
      <scheme val="minor"/>
    </font>
    <font>
      <sz val="11"/>
      <color theme="1"/>
      <name val="Symbol"/>
      <family val="1"/>
      <charset val="2"/>
    </font>
    <font>
      <b/>
      <sz val="14"/>
      <name val="Calibri"/>
      <family val="2"/>
      <scheme val="minor"/>
    </font>
    <font>
      <b/>
      <sz val="14"/>
      <color theme="1"/>
      <name val="Calibri"/>
      <family val="2"/>
      <scheme val="minor"/>
    </font>
    <font>
      <sz val="16"/>
      <name val="Arial"/>
      <family val="2"/>
    </font>
    <font>
      <u/>
      <sz val="10"/>
      <color theme="10"/>
      <name val="Arial"/>
    </font>
    <font>
      <sz val="10"/>
      <color theme="9" tint="0.39997558519241921"/>
      <name val="Calibri"/>
      <family val="2"/>
      <scheme val="minor"/>
    </font>
    <font>
      <sz val="10"/>
      <name val="Arial"/>
      <family val="2"/>
    </font>
    <font>
      <b/>
      <u/>
      <sz val="10"/>
      <color theme="9" tint="-0.499984740745262"/>
      <name val="Arial"/>
      <family val="2"/>
    </font>
  </fonts>
  <fills count="9">
    <fill>
      <patternFill patternType="none"/>
    </fill>
    <fill>
      <patternFill patternType="gray125"/>
    </fill>
    <fill>
      <patternFill patternType="solid">
        <fgColor indexed="9"/>
        <bgColor indexed="64"/>
      </patternFill>
    </fill>
    <fill>
      <patternFill patternType="solid">
        <fgColor theme="9" tint="-0.499984740745262"/>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79998168889431442"/>
        <bgColor indexed="64"/>
      </patternFill>
    </fill>
  </fills>
  <borders count="16">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dotted">
        <color indexed="64"/>
      </bottom>
      <diagonal/>
    </border>
    <border>
      <left/>
      <right/>
      <top/>
      <bottom style="thick">
        <color theme="9" tint="-0.499984740745262"/>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20" fillId="0" borderId="0" applyNumberFormat="0" applyFill="0" applyBorder="0" applyAlignment="0" applyProtection="0"/>
  </cellStyleXfs>
  <cellXfs count="73">
    <xf numFmtId="0" fontId="0" fillId="0" borderId="0" xfId="0"/>
    <xf numFmtId="0" fontId="0" fillId="2" borderId="0" xfId="0" applyFill="1"/>
    <xf numFmtId="0" fontId="0" fillId="0" borderId="0" xfId="0" applyProtection="1">
      <protection locked="0"/>
    </xf>
    <xf numFmtId="14" fontId="5" fillId="5" borderId="0" xfId="0" applyNumberFormat="1" applyFont="1" applyFill="1" applyAlignment="1" applyProtection="1">
      <alignment horizontal="left"/>
    </xf>
    <xf numFmtId="164" fontId="5" fillId="5" borderId="0" xfId="0" applyNumberFormat="1" applyFont="1" applyFill="1" applyAlignment="1" applyProtection="1">
      <alignment horizontal="right"/>
      <protection locked="0"/>
    </xf>
    <xf numFmtId="165" fontId="5" fillId="5" borderId="0" xfId="0" applyNumberFormat="1" applyFont="1" applyFill="1" applyAlignment="1" applyProtection="1">
      <alignment horizontal="left"/>
      <protection locked="0"/>
    </xf>
    <xf numFmtId="165" fontId="5" fillId="5" borderId="0" xfId="0" applyNumberFormat="1" applyFont="1" applyFill="1" applyAlignment="1" applyProtection="1">
      <protection locked="0"/>
    </xf>
    <xf numFmtId="0" fontId="8" fillId="4" borderId="0" xfId="0" applyFont="1" applyFill="1" applyAlignment="1" applyProtection="1">
      <alignment horizontal="center"/>
      <protection locked="0"/>
    </xf>
    <xf numFmtId="14" fontId="0" fillId="4" borderId="0" xfId="0" applyNumberFormat="1" applyFill="1" applyProtection="1">
      <protection locked="0"/>
    </xf>
    <xf numFmtId="0" fontId="0" fillId="4" borderId="0" xfId="0" applyFill="1"/>
    <xf numFmtId="0" fontId="3" fillId="6" borderId="0" xfId="0" applyFont="1" applyFill="1" applyAlignment="1" applyProtection="1">
      <alignment horizontal="center" vertical="center"/>
      <protection locked="0"/>
    </xf>
    <xf numFmtId="3" fontId="4" fillId="6" borderId="8" xfId="0" applyNumberFormat="1" applyFont="1" applyFill="1" applyBorder="1" applyAlignment="1" applyProtection="1">
      <alignment horizontal="center" vertical="center"/>
      <protection locked="0"/>
    </xf>
    <xf numFmtId="10" fontId="4" fillId="6" borderId="8" xfId="0" applyNumberFormat="1" applyFont="1" applyFill="1" applyBorder="1" applyAlignment="1" applyProtection="1">
      <alignment horizontal="center" vertical="center"/>
      <protection locked="0"/>
    </xf>
    <xf numFmtId="0" fontId="0" fillId="2" borderId="0" xfId="0" applyFill="1" applyProtection="1"/>
    <xf numFmtId="0" fontId="3" fillId="2" borderId="0" xfId="0" applyFont="1" applyFill="1" applyAlignment="1" applyProtection="1">
      <alignment horizontal="left" vertical="center"/>
    </xf>
    <xf numFmtId="0" fontId="0" fillId="2" borderId="6" xfId="0" applyFill="1" applyBorder="1" applyProtection="1"/>
    <xf numFmtId="1" fontId="3" fillId="4" borderId="2" xfId="0" applyNumberFormat="1" applyFont="1" applyFill="1" applyBorder="1" applyAlignment="1" applyProtection="1">
      <alignment horizontal="center" vertical="center"/>
    </xf>
    <xf numFmtId="166" fontId="10" fillId="4" borderId="6" xfId="0" applyNumberFormat="1" applyFont="1" applyFill="1" applyBorder="1" applyAlignment="1" applyProtection="1">
      <alignment horizontal="center" vertical="center" shrinkToFit="1"/>
    </xf>
    <xf numFmtId="0" fontId="0" fillId="2" borderId="5" xfId="0" applyFill="1" applyBorder="1" applyProtection="1"/>
    <xf numFmtId="3" fontId="4" fillId="4" borderId="8" xfId="0" applyNumberFormat="1" applyFont="1" applyFill="1" applyBorder="1" applyAlignment="1" applyProtection="1">
      <alignment horizontal="center" vertical="center"/>
    </xf>
    <xf numFmtId="0" fontId="0" fillId="2" borderId="4" xfId="0" applyFill="1" applyBorder="1" applyProtection="1"/>
    <xf numFmtId="0" fontId="0" fillId="2" borderId="11" xfId="0" applyFill="1" applyBorder="1" applyProtection="1"/>
    <xf numFmtId="0" fontId="0" fillId="2" borderId="12" xfId="0" applyFill="1" applyBorder="1" applyProtection="1"/>
    <xf numFmtId="167" fontId="4" fillId="4" borderId="8" xfId="0" applyNumberFormat="1" applyFont="1" applyFill="1" applyBorder="1" applyAlignment="1" applyProtection="1">
      <alignment horizontal="center" vertical="center"/>
    </xf>
    <xf numFmtId="0" fontId="0" fillId="2" borderId="9" xfId="0" applyFill="1" applyBorder="1" applyProtection="1"/>
    <xf numFmtId="0" fontId="0" fillId="2" borderId="10" xfId="0" applyFill="1" applyBorder="1" applyProtection="1"/>
    <xf numFmtId="0" fontId="0" fillId="2" borderId="13" xfId="0" applyFill="1" applyBorder="1" applyProtection="1"/>
    <xf numFmtId="168" fontId="4" fillId="4" borderId="8" xfId="0" applyNumberFormat="1" applyFont="1" applyFill="1" applyBorder="1" applyAlignment="1" applyProtection="1">
      <alignment horizontal="center" vertical="center"/>
    </xf>
    <xf numFmtId="0" fontId="0" fillId="2" borderId="1" xfId="0" applyFill="1" applyBorder="1" applyProtection="1"/>
    <xf numFmtId="164" fontId="8" fillId="5" borderId="0" xfId="0" applyNumberFormat="1" applyFont="1" applyFill="1" applyProtection="1"/>
    <xf numFmtId="0" fontId="8" fillId="5" borderId="0" xfId="0" applyFont="1" applyFill="1" applyAlignment="1" applyProtection="1">
      <alignment horizontal="center"/>
    </xf>
    <xf numFmtId="0" fontId="9" fillId="5" borderId="0" xfId="0" applyFont="1" applyFill="1" applyAlignment="1" applyProtection="1">
      <alignment horizontal="right"/>
    </xf>
    <xf numFmtId="164" fontId="0" fillId="5" borderId="0" xfId="0" applyNumberFormat="1" applyFill="1" applyProtection="1"/>
    <xf numFmtId="14" fontId="0" fillId="5" borderId="0" xfId="0" applyNumberFormat="1" applyFill="1" applyProtection="1"/>
    <xf numFmtId="0" fontId="2" fillId="4" borderId="0" xfId="1" applyFill="1"/>
    <xf numFmtId="0" fontId="2" fillId="0" borderId="0" xfId="1"/>
    <xf numFmtId="0" fontId="11" fillId="4" borderId="0" xfId="1" applyFont="1" applyFill="1"/>
    <xf numFmtId="3" fontId="2" fillId="4" borderId="0" xfId="1" applyNumberFormat="1" applyFill="1"/>
    <xf numFmtId="0" fontId="14" fillId="7" borderId="0" xfId="1" applyFont="1" applyFill="1" applyAlignment="1">
      <alignment vertical="center"/>
    </xf>
    <xf numFmtId="0" fontId="2" fillId="8" borderId="0" xfId="1" applyFill="1"/>
    <xf numFmtId="3" fontId="0" fillId="2" borderId="0" xfId="0" applyNumberFormat="1" applyFill="1" applyProtection="1"/>
    <xf numFmtId="0" fontId="16" fillId="8" borderId="0" xfId="1" applyFont="1" applyFill="1"/>
    <xf numFmtId="0" fontId="17" fillId="8" borderId="0" xfId="1" applyFont="1" applyFill="1" applyAlignment="1">
      <alignment horizontal="center"/>
    </xf>
    <xf numFmtId="0" fontId="1" fillId="8" borderId="0" xfId="1" applyFont="1" applyFill="1"/>
    <xf numFmtId="0" fontId="18" fillId="8" borderId="0" xfId="1" applyFont="1" applyFill="1" applyAlignment="1">
      <alignment horizontal="center"/>
    </xf>
    <xf numFmtId="0" fontId="2" fillId="4" borderId="14" xfId="1" applyFill="1" applyBorder="1"/>
    <xf numFmtId="0" fontId="2" fillId="0" borderId="14" xfId="1" applyBorder="1"/>
    <xf numFmtId="0" fontId="4" fillId="2" borderId="0" xfId="0" applyFont="1" applyFill="1" applyAlignment="1" applyProtection="1">
      <alignment vertical="center"/>
    </xf>
    <xf numFmtId="0" fontId="19" fillId="2" borderId="0" xfId="0" applyFont="1" applyFill="1" applyAlignment="1" applyProtection="1">
      <alignment vertical="center"/>
    </xf>
    <xf numFmtId="0" fontId="4" fillId="2" borderId="15" xfId="0" applyFont="1" applyFill="1" applyBorder="1" applyAlignment="1" applyProtection="1">
      <alignment horizontal="centerContinuous"/>
    </xf>
    <xf numFmtId="0" fontId="4" fillId="2" borderId="0" xfId="0" applyFont="1" applyFill="1" applyProtection="1"/>
    <xf numFmtId="0" fontId="15" fillId="5" borderId="0" xfId="1" applyFont="1" applyFill="1"/>
    <xf numFmtId="0" fontId="1" fillId="5" borderId="0" xfId="1" applyFont="1" applyFill="1"/>
    <xf numFmtId="3" fontId="1" fillId="5" borderId="0" xfId="1" applyNumberFormat="1" applyFont="1" applyFill="1"/>
    <xf numFmtId="0" fontId="6" fillId="3" borderId="2"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14" fontId="5" fillId="5" borderId="0" xfId="0" applyNumberFormat="1" applyFont="1" applyFill="1" applyAlignment="1" applyProtection="1">
      <alignment horizontal="left"/>
      <protection locked="0"/>
    </xf>
    <xf numFmtId="0" fontId="4" fillId="6" borderId="15" xfId="0" applyFont="1" applyFill="1" applyBorder="1" applyAlignment="1" applyProtection="1">
      <alignment horizontal="centerContinuous"/>
    </xf>
    <xf numFmtId="0" fontId="3" fillId="2" borderId="0" xfId="0" applyFont="1" applyFill="1" applyAlignment="1" applyProtection="1">
      <alignment vertical="center"/>
    </xf>
    <xf numFmtId="0" fontId="21" fillId="5" borderId="0" xfId="0" applyFont="1" applyFill="1" applyAlignment="1" applyProtection="1">
      <alignment horizontal="left"/>
    </xf>
    <xf numFmtId="0" fontId="0" fillId="2" borderId="0" xfId="0" applyFill="1" applyAlignment="1" applyProtection="1">
      <alignment horizontal="center"/>
    </xf>
    <xf numFmtId="0" fontId="0" fillId="2" borderId="8" xfId="0" applyFill="1" applyBorder="1" applyAlignment="1" applyProtection="1">
      <alignment horizontal="center"/>
    </xf>
    <xf numFmtId="0" fontId="7" fillId="5" borderId="0" xfId="0" applyFont="1" applyFill="1" applyProtection="1"/>
    <xf numFmtId="0" fontId="11" fillId="5" borderId="0" xfId="0" applyFont="1" applyFill="1" applyAlignment="1" applyProtection="1">
      <alignment horizontal="left" vertical="center"/>
    </xf>
    <xf numFmtId="0" fontId="5" fillId="5" borderId="0" xfId="0" applyFont="1" applyFill="1" applyAlignment="1" applyProtection="1">
      <alignment horizontal="left"/>
    </xf>
    <xf numFmtId="0" fontId="3" fillId="6" borderId="0" xfId="0" applyFont="1" applyFill="1" applyAlignment="1" applyProtection="1">
      <alignment horizontal="left" vertical="center"/>
      <protection locked="0"/>
    </xf>
    <xf numFmtId="0" fontId="22" fillId="0" borderId="0" xfId="0" applyFont="1" applyProtection="1"/>
    <xf numFmtId="0" fontId="23" fillId="0" borderId="0" xfId="2" applyFont="1" applyAlignment="1" applyProtection="1">
      <alignment vertical="top"/>
    </xf>
    <xf numFmtId="10" fontId="14" fillId="7" borderId="0" xfId="1" applyNumberFormat="1" applyFont="1" applyFill="1" applyAlignment="1" applyProtection="1">
      <alignment vertical="center"/>
      <protection hidden="1"/>
    </xf>
    <xf numFmtId="10" fontId="2" fillId="8" borderId="0" xfId="1" applyNumberFormat="1" applyFill="1" applyProtection="1">
      <protection hidden="1"/>
    </xf>
    <xf numFmtId="0" fontId="14" fillId="7" borderId="0" xfId="1" applyFont="1" applyFill="1" applyAlignment="1" applyProtection="1">
      <alignment vertical="center"/>
      <protection hidden="1"/>
    </xf>
    <xf numFmtId="0" fontId="0" fillId="8" borderId="0" xfId="1" applyFont="1" applyFill="1" applyProtection="1">
      <protection hidden="1"/>
    </xf>
  </cellXfs>
  <cellStyles count="3">
    <cellStyle name="Link" xfId="2" builtinId="8"/>
    <cellStyle name="Standard" xfId="0" builtinId="0"/>
    <cellStyle name="Standard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2675203039035916E-2"/>
          <c:y val="3.3324912650322905E-2"/>
          <c:w val="0.9006914243297528"/>
          <c:h val="0.70545786688593837"/>
        </c:manualLayout>
      </c:layout>
      <c:barChart>
        <c:barDir val="col"/>
        <c:grouping val="clustered"/>
        <c:varyColors val="0"/>
        <c:ser>
          <c:idx val="0"/>
          <c:order val="0"/>
          <c:spPr>
            <a:solidFill>
              <a:schemeClr val="accent6">
                <a:lumMod val="50000"/>
              </a:schemeClr>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0-3772-425F-93A9-876ABE4D18F5}"/>
              </c:ext>
            </c:extLst>
          </c:dPt>
          <c:dPt>
            <c:idx val="9"/>
            <c:invertIfNegative val="0"/>
            <c:bubble3D val="0"/>
            <c:spPr>
              <a:solidFill>
                <a:schemeClr val="accent2">
                  <a:lumMod val="75000"/>
                </a:schemeClr>
              </a:solidFill>
              <a:ln>
                <a:noFill/>
              </a:ln>
              <a:effectLst/>
            </c:spPr>
            <c:extLst>
              <c:ext xmlns:c16="http://schemas.microsoft.com/office/drawing/2014/chart" uri="{C3380CC4-5D6E-409C-BE32-E72D297353CC}">
                <c16:uniqueId val="{00000002-3772-425F-93A9-876ABE4D18F5}"/>
              </c:ext>
            </c:extLst>
          </c:dPt>
          <c:dPt>
            <c:idx val="10"/>
            <c:invertIfNegative val="0"/>
            <c:bubble3D val="0"/>
            <c:spPr>
              <a:solidFill>
                <a:schemeClr val="accent2">
                  <a:lumMod val="75000"/>
                </a:schemeClr>
              </a:solidFill>
              <a:ln>
                <a:noFill/>
              </a:ln>
              <a:effectLst/>
            </c:spPr>
            <c:extLst>
              <c:ext xmlns:c16="http://schemas.microsoft.com/office/drawing/2014/chart" uri="{C3380CC4-5D6E-409C-BE32-E72D297353CC}">
                <c16:uniqueId val="{00000001-3772-425F-93A9-876ABE4D18F5}"/>
              </c:ext>
            </c:extLst>
          </c:dPt>
          <c:dLbls>
            <c:dLbl>
              <c:idx val="0"/>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0"/>
              <c:showBubbleSize val="0"/>
              <c:extLst>
                <c:ext xmlns:c15="http://schemas.microsoft.com/office/drawing/2012/chart" uri="{CE6537A1-D6FC-4f65-9D91-7224C49458BB}">
                  <c15:layout>
                    <c:manualLayout>
                      <c:w val="7.9063153492262658E-2"/>
                      <c:h val="0.10151293533345378"/>
                    </c:manualLayout>
                  </c15:layout>
                </c:ext>
                <c:ext xmlns:c16="http://schemas.microsoft.com/office/drawing/2014/chart" uri="{C3380CC4-5D6E-409C-BE32-E72D297353CC}">
                  <c16:uniqueId val="{00000000-3772-425F-93A9-876ABE4D18F5}"/>
                </c:ext>
              </c:extLst>
            </c:dLbl>
            <c:dLbl>
              <c:idx val="9"/>
              <c:layout>
                <c:manualLayout>
                  <c:x val="6.5863787101894578E-8"/>
                  <c:y val="9.5214140288822427E-3"/>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0"/>
              <c:showBubbleSize val="0"/>
              <c:extLst>
                <c:ext xmlns:c15="http://schemas.microsoft.com/office/drawing/2012/chart" uri="{CE6537A1-D6FC-4f65-9D91-7224C49458BB}">
                  <c15:layout>
                    <c:manualLayout>
                      <c:w val="9.6068656411675002E-2"/>
                      <c:h val="0.10151293533345378"/>
                    </c:manualLayout>
                  </c15:layout>
                </c:ext>
                <c:ext xmlns:c16="http://schemas.microsoft.com/office/drawing/2014/chart" uri="{C3380CC4-5D6E-409C-BE32-E72D297353CC}">
                  <c16:uniqueId val="{00000002-3772-425F-93A9-876ABE4D18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Visualisierung!$C$6:$C$15</c:f>
              <c:strCache>
                <c:ptCount val="10"/>
                <c:pt idx="0">
                  <c:v>ROI 2023 Ist-Werte</c:v>
                </c:pt>
                <c:pt idx="1">
                  <c:v>Bruttoumsatz</c:v>
                </c:pt>
                <c:pt idx="2">
                  <c:v>Erlösschmälerungen</c:v>
                </c:pt>
                <c:pt idx="3">
                  <c:v>Variable Kosten</c:v>
                </c:pt>
                <c:pt idx="4">
                  <c:v>Fixkosten</c:v>
                </c:pt>
                <c:pt idx="5">
                  <c:v>Anlagevermögen</c:v>
                </c:pt>
                <c:pt idx="6">
                  <c:v>Vorräte</c:v>
                </c:pt>
                <c:pt idx="7">
                  <c:v>Forderungen</c:v>
                </c:pt>
                <c:pt idx="8">
                  <c:v>Flüssige Mittel</c:v>
                </c:pt>
                <c:pt idx="9">
                  <c:v>ROI 2024 Plan-Werte</c:v>
                </c:pt>
              </c:strCache>
            </c:strRef>
          </c:cat>
          <c:val>
            <c:numRef>
              <c:f>Visualisierung!$D$6:$D$15</c:f>
              <c:numCache>
                <c:formatCode>0.00%</c:formatCode>
                <c:ptCount val="10"/>
                <c:pt idx="0">
                  <c:v>8.0966698787437119E-2</c:v>
                </c:pt>
                <c:pt idx="1">
                  <c:v>6.5141256405618006E-2</c:v>
                </c:pt>
                <c:pt idx="2">
                  <c:v>-4.1666666666666706E-2</c:v>
                </c:pt>
                <c:pt idx="3">
                  <c:v>7.9910231325767689E-2</c:v>
                </c:pt>
                <c:pt idx="4">
                  <c:v>1.2374430661313641E-2</c:v>
                </c:pt>
                <c:pt idx="5">
                  <c:v>5.1771586236666863E-3</c:v>
                </c:pt>
                <c:pt idx="6">
                  <c:v>2.8265031880099511E-3</c:v>
                </c:pt>
                <c:pt idx="7">
                  <c:v>-1.2646464390394864E-2</c:v>
                </c:pt>
                <c:pt idx="8">
                  <c:v>3.551139040668648E-2</c:v>
                </c:pt>
                <c:pt idx="9">
                  <c:v>0.13202433628318586</c:v>
                </c:pt>
              </c:numCache>
            </c:numRef>
          </c:val>
          <c:extLst>
            <c:ext xmlns:c16="http://schemas.microsoft.com/office/drawing/2014/chart" uri="{C3380CC4-5D6E-409C-BE32-E72D297353CC}">
              <c16:uniqueId val="{00000000-A2FD-4A2E-BBD8-BFA40810351C}"/>
            </c:ext>
          </c:extLst>
        </c:ser>
        <c:dLbls>
          <c:showLegendKey val="0"/>
          <c:showVal val="0"/>
          <c:showCatName val="0"/>
          <c:showSerName val="0"/>
          <c:showPercent val="0"/>
          <c:showBubbleSize val="0"/>
        </c:dLbls>
        <c:gapWidth val="80"/>
        <c:axId val="1666566575"/>
        <c:axId val="1666566991"/>
      </c:barChart>
      <c:catAx>
        <c:axId val="1666566575"/>
        <c:scaling>
          <c:orientation val="minMax"/>
        </c:scaling>
        <c:delete val="0"/>
        <c:axPos val="b"/>
        <c:numFmt formatCode="General" sourceLinked="1"/>
        <c:majorTickMark val="none"/>
        <c:minorTickMark val="none"/>
        <c:tickLblPos val="low"/>
        <c:spPr>
          <a:noFill/>
          <a:ln w="9525" cap="flat" cmpd="sng" algn="ctr">
            <a:solidFill>
              <a:schemeClr val="accent6">
                <a:lumMod val="50000"/>
              </a:schemeClr>
            </a:solidFill>
            <a:round/>
          </a:ln>
          <a:effectLst/>
        </c:spPr>
        <c:txPr>
          <a:bodyPr rot="-2700000" spcFirstLastPara="1" vertOverflow="ellipsis" wrap="square" anchor="t" anchorCtr="0"/>
          <a:lstStyle/>
          <a:p>
            <a:pPr>
              <a:defRPr sz="900" b="1" i="0" u="none" strike="noStrike" kern="1200" baseline="0">
                <a:solidFill>
                  <a:schemeClr val="tx1">
                    <a:lumMod val="65000"/>
                    <a:lumOff val="35000"/>
                  </a:schemeClr>
                </a:solidFill>
                <a:latin typeface="+mn-lt"/>
                <a:ea typeface="+mn-ea"/>
                <a:cs typeface="+mn-cs"/>
              </a:defRPr>
            </a:pPr>
            <a:endParaRPr lang="de-DE"/>
          </a:p>
        </c:txPr>
        <c:crossAx val="1666566991"/>
        <c:crosses val="autoZero"/>
        <c:auto val="1"/>
        <c:lblAlgn val="ctr"/>
        <c:lblOffset val="100"/>
        <c:tickLblSkip val="1"/>
        <c:noMultiLvlLbl val="0"/>
      </c:catAx>
      <c:valAx>
        <c:axId val="166656699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t" anchorCtr="0"/>
          <a:lstStyle/>
          <a:p>
            <a:pPr>
              <a:defRPr sz="900" b="1" i="0" u="none" strike="noStrike" kern="1200" baseline="0">
                <a:solidFill>
                  <a:schemeClr val="tx1">
                    <a:lumMod val="65000"/>
                    <a:lumOff val="35000"/>
                  </a:schemeClr>
                </a:solidFill>
                <a:latin typeface="+mn-lt"/>
                <a:ea typeface="+mn-ea"/>
                <a:cs typeface="+mn-cs"/>
              </a:defRPr>
            </a:pPr>
            <a:endParaRPr lang="de-DE"/>
          </a:p>
        </c:txPr>
        <c:crossAx val="1666566575"/>
        <c:crosses val="autoZero"/>
        <c:crossBetween val="between"/>
      </c:valAx>
      <c:spPr>
        <a:solidFill>
          <a:schemeClr val="bg1"/>
        </a:solid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2675203039035916E-2"/>
          <c:y val="3.3324912650322905E-2"/>
          <c:w val="0.9006914243297528"/>
          <c:h val="0.70545786688593837"/>
        </c:manualLayout>
      </c:layout>
      <c:barChart>
        <c:barDir val="col"/>
        <c:grouping val="clustered"/>
        <c:varyColors val="0"/>
        <c:ser>
          <c:idx val="0"/>
          <c:order val="0"/>
          <c:spPr>
            <a:solidFill>
              <a:schemeClr val="accent6">
                <a:lumMod val="50000"/>
              </a:schemeClr>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1-5B9E-4A0A-9EBC-7906AAE55043}"/>
              </c:ext>
            </c:extLst>
          </c:dPt>
          <c:dPt>
            <c:idx val="9"/>
            <c:invertIfNegative val="0"/>
            <c:bubble3D val="0"/>
            <c:spPr>
              <a:solidFill>
                <a:schemeClr val="accent2">
                  <a:lumMod val="75000"/>
                </a:schemeClr>
              </a:solidFill>
              <a:ln>
                <a:noFill/>
              </a:ln>
              <a:effectLst/>
            </c:spPr>
            <c:extLst>
              <c:ext xmlns:c16="http://schemas.microsoft.com/office/drawing/2014/chart" uri="{C3380CC4-5D6E-409C-BE32-E72D297353CC}">
                <c16:uniqueId val="{00000003-5B9E-4A0A-9EBC-7906AAE55043}"/>
              </c:ext>
            </c:extLst>
          </c:dPt>
          <c:dPt>
            <c:idx val="10"/>
            <c:invertIfNegative val="0"/>
            <c:bubble3D val="0"/>
            <c:spPr>
              <a:solidFill>
                <a:schemeClr val="accent2">
                  <a:lumMod val="75000"/>
                </a:schemeClr>
              </a:solidFill>
              <a:ln>
                <a:noFill/>
              </a:ln>
              <a:effectLst/>
            </c:spPr>
            <c:extLst>
              <c:ext xmlns:c16="http://schemas.microsoft.com/office/drawing/2014/chart" uri="{C3380CC4-5D6E-409C-BE32-E72D297353CC}">
                <c16:uniqueId val="{00000005-5B9E-4A0A-9EBC-7906AAE55043}"/>
              </c:ext>
            </c:extLst>
          </c:dPt>
          <c:dLbls>
            <c:dLbl>
              <c:idx val="0"/>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B9E-4A0A-9EBC-7906AAE55043}"/>
                </c:ext>
              </c:extLst>
            </c:dLbl>
            <c:dLbl>
              <c:idx val="9"/>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B9E-4A0A-9EBC-7906AAE5504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Visualisierung!$C$31:$C$40</c:f>
              <c:strCache>
                <c:ptCount val="10"/>
                <c:pt idx="0">
                  <c:v>ROI 2022 Ist-Werte</c:v>
                </c:pt>
                <c:pt idx="1">
                  <c:v>Bruttoumsatz</c:v>
                </c:pt>
                <c:pt idx="2">
                  <c:v>Erlösschmälerungen</c:v>
                </c:pt>
                <c:pt idx="3">
                  <c:v>Variable Kosten</c:v>
                </c:pt>
                <c:pt idx="4">
                  <c:v>Fixkosten</c:v>
                </c:pt>
                <c:pt idx="5">
                  <c:v>Anlagevermögen</c:v>
                </c:pt>
                <c:pt idx="6">
                  <c:v>Vorräte</c:v>
                </c:pt>
                <c:pt idx="7">
                  <c:v>Forderungen</c:v>
                </c:pt>
                <c:pt idx="8">
                  <c:v>Flüssige Mittel</c:v>
                </c:pt>
                <c:pt idx="9">
                  <c:v>ROI 2023 Ist-Werte</c:v>
                </c:pt>
              </c:strCache>
            </c:strRef>
          </c:cat>
          <c:val>
            <c:numRef>
              <c:f>Visualisierung!$D$31:$D$40</c:f>
              <c:numCache>
                <c:formatCode>0.00%</c:formatCode>
                <c:ptCount val="10"/>
                <c:pt idx="0">
                  <c:v>6.1096849042233815E-2</c:v>
                </c:pt>
                <c:pt idx="1">
                  <c:v>6.3464600927130105E-2</c:v>
                </c:pt>
                <c:pt idx="2">
                  <c:v>-0.13043478260869562</c:v>
                </c:pt>
                <c:pt idx="3">
                  <c:v>8.1106581488616283E-2</c:v>
                </c:pt>
                <c:pt idx="4">
                  <c:v>3.4002556411382841E-2</c:v>
                </c:pt>
                <c:pt idx="5">
                  <c:v>-8.3642266908969004E-2</c:v>
                </c:pt>
                <c:pt idx="6">
                  <c:v>0.16157128071202703</c:v>
                </c:pt>
                <c:pt idx="7">
                  <c:v>0.21060624251920404</c:v>
                </c:pt>
                <c:pt idx="8">
                  <c:v>0.12424142698044027</c:v>
                </c:pt>
                <c:pt idx="9">
                  <c:v>8.0966698787437119E-2</c:v>
                </c:pt>
              </c:numCache>
            </c:numRef>
          </c:val>
          <c:extLst>
            <c:ext xmlns:c16="http://schemas.microsoft.com/office/drawing/2014/chart" uri="{C3380CC4-5D6E-409C-BE32-E72D297353CC}">
              <c16:uniqueId val="{00000006-5B9E-4A0A-9EBC-7906AAE55043}"/>
            </c:ext>
          </c:extLst>
        </c:ser>
        <c:dLbls>
          <c:showLegendKey val="0"/>
          <c:showVal val="0"/>
          <c:showCatName val="0"/>
          <c:showSerName val="0"/>
          <c:showPercent val="0"/>
          <c:showBubbleSize val="0"/>
        </c:dLbls>
        <c:gapWidth val="80"/>
        <c:axId val="1666566575"/>
        <c:axId val="1666566991"/>
      </c:barChart>
      <c:catAx>
        <c:axId val="1666566575"/>
        <c:scaling>
          <c:orientation val="minMax"/>
        </c:scaling>
        <c:delete val="0"/>
        <c:axPos val="b"/>
        <c:numFmt formatCode="General" sourceLinked="1"/>
        <c:majorTickMark val="none"/>
        <c:minorTickMark val="none"/>
        <c:tickLblPos val="low"/>
        <c:spPr>
          <a:noFill/>
          <a:ln w="9525" cap="flat" cmpd="sng" algn="ctr">
            <a:solidFill>
              <a:schemeClr val="accent6">
                <a:lumMod val="50000"/>
              </a:schemeClr>
            </a:solidFill>
            <a:round/>
          </a:ln>
          <a:effectLst/>
        </c:spPr>
        <c:txPr>
          <a:bodyPr rot="-2700000" spcFirstLastPara="1" vertOverflow="ellipsis" wrap="square" anchor="t" anchorCtr="0"/>
          <a:lstStyle/>
          <a:p>
            <a:pPr>
              <a:defRPr sz="900" b="1" i="0" u="none" strike="noStrike" kern="1200" baseline="0">
                <a:solidFill>
                  <a:schemeClr val="tx1">
                    <a:lumMod val="65000"/>
                    <a:lumOff val="35000"/>
                  </a:schemeClr>
                </a:solidFill>
                <a:latin typeface="+mn-lt"/>
                <a:ea typeface="+mn-ea"/>
                <a:cs typeface="+mn-cs"/>
              </a:defRPr>
            </a:pPr>
            <a:endParaRPr lang="de-DE"/>
          </a:p>
        </c:txPr>
        <c:crossAx val="1666566991"/>
        <c:crosses val="autoZero"/>
        <c:auto val="1"/>
        <c:lblAlgn val="ctr"/>
        <c:lblOffset val="100"/>
        <c:tickLblSkip val="1"/>
        <c:noMultiLvlLbl val="0"/>
      </c:catAx>
      <c:valAx>
        <c:axId val="166656699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t" anchorCtr="0"/>
          <a:lstStyle/>
          <a:p>
            <a:pPr>
              <a:defRPr sz="900" b="1" i="0" u="none" strike="noStrike" kern="1200" baseline="0">
                <a:solidFill>
                  <a:schemeClr val="tx1">
                    <a:lumMod val="65000"/>
                    <a:lumOff val="35000"/>
                  </a:schemeClr>
                </a:solidFill>
                <a:latin typeface="+mn-lt"/>
                <a:ea typeface="+mn-ea"/>
                <a:cs typeface="+mn-cs"/>
              </a:defRPr>
            </a:pPr>
            <a:endParaRPr lang="de-DE"/>
          </a:p>
        </c:txPr>
        <c:crossAx val="1666566575"/>
        <c:crosses val="autoZero"/>
        <c:crossBetween val="between"/>
      </c:valAx>
      <c:spPr>
        <a:solidFill>
          <a:schemeClr val="bg1"/>
        </a:solid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ko-fi.com/controllerspielwiese" TargetMode="External"/><Relationship Id="rId7" Type="http://schemas.openxmlformats.org/officeDocument/2006/relationships/hyperlink" Target="mailto:service@controllerspielwiese.de?subject=Excel-Tool%20ROI-Kennzahlenbaum%203-Jahre%20f&#252;r%20EUR%203,95%20kaufen" TargetMode="External"/><Relationship Id="rId2" Type="http://schemas.openxmlformats.org/officeDocument/2006/relationships/image" Target="../media/image1.jpeg"/><Relationship Id="rId1" Type="http://schemas.openxmlformats.org/officeDocument/2006/relationships/hyperlink" Target="https://www.controllerspielwiese.de/" TargetMode="External"/><Relationship Id="rId6" Type="http://schemas.openxmlformats.org/officeDocument/2006/relationships/hyperlink" Target="#Grafik2"/><Relationship Id="rId5" Type="http://schemas.openxmlformats.org/officeDocument/2006/relationships/hyperlink" Target="#Grafik1"/><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controllerspielwiese.de/" TargetMode="External"/><Relationship Id="rId7" Type="http://schemas.openxmlformats.org/officeDocument/2006/relationships/hyperlink" Target="#ROI_Baum_3jahresvergleich!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Grafik2"/><Relationship Id="rId5" Type="http://schemas.openxmlformats.org/officeDocument/2006/relationships/hyperlink" Target="#Grafik1"/><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22</xdr:col>
      <xdr:colOff>231253</xdr:colOff>
      <xdr:row>1</xdr:row>
      <xdr:rowOff>36635</xdr:rowOff>
    </xdr:from>
    <xdr:to>
      <xdr:col>25</xdr:col>
      <xdr:colOff>190561</xdr:colOff>
      <xdr:row>2</xdr:row>
      <xdr:rowOff>44823</xdr:rowOff>
    </xdr:to>
    <xdr:pic>
      <xdr:nvPicPr>
        <xdr:cNvPr id="2" name="Grafik 1" descr="ControllerSpielwiese.de">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92429" y="70253"/>
          <a:ext cx="1505720" cy="277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22</xdr:col>
      <xdr:colOff>318658</xdr:colOff>
      <xdr:row>2</xdr:row>
      <xdr:rowOff>59702</xdr:rowOff>
    </xdr:from>
    <xdr:to>
      <xdr:col>25</xdr:col>
      <xdr:colOff>51671</xdr:colOff>
      <xdr:row>3</xdr:row>
      <xdr:rowOff>134470</xdr:rowOff>
    </xdr:to>
    <xdr:pic>
      <xdr:nvPicPr>
        <xdr:cNvPr id="4" name="Grafik 3" descr="Wenn meine Vorlagen weiterhelfen konnten, lasse ich mich gerne auf einen Kaffee einladen ;)" title="Buy me a coffee">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10179834" y="362261"/>
          <a:ext cx="1279425" cy="310091"/>
        </a:xfrm>
        <a:prstGeom prst="rect">
          <a:avLst/>
        </a:prstGeom>
      </xdr:spPr>
    </xdr:pic>
    <xdr:clientData/>
  </xdr:twoCellAnchor>
  <xdr:twoCellAnchor>
    <xdr:from>
      <xdr:col>25</xdr:col>
      <xdr:colOff>228791</xdr:colOff>
      <xdr:row>1</xdr:row>
      <xdr:rowOff>25181</xdr:rowOff>
    </xdr:from>
    <xdr:to>
      <xdr:col>28</xdr:col>
      <xdr:colOff>429873</xdr:colOff>
      <xdr:row>2</xdr:row>
      <xdr:rowOff>46347</xdr:rowOff>
    </xdr:to>
    <xdr:sp macro="" textlink="$Q$2">
      <xdr:nvSpPr>
        <xdr:cNvPr id="6" name="Textfeld 5">
          <a:hlinkClick xmlns:r="http://schemas.openxmlformats.org/officeDocument/2006/relationships" r:id="rId5"/>
        </xdr:cNvPr>
        <xdr:cNvSpPr txBox="1">
          <a:spLocks/>
        </xdr:cNvSpPr>
      </xdr:nvSpPr>
      <xdr:spPr>
        <a:xfrm>
          <a:off x="11612808" y="64595"/>
          <a:ext cx="1744789" cy="290493"/>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5AE838EE-76EB-4933-9D7A-2ADD66219575}" type="TxLink">
            <a:rPr lang="en-US" sz="1200" b="1" i="0" u="none" strike="noStrike">
              <a:solidFill>
                <a:sysClr val="windowText" lastClr="000000"/>
              </a:solidFill>
              <a:latin typeface="Calibri"/>
              <a:cs typeface="Calibri"/>
            </a:rPr>
            <a:t>Grafik: Vgl. 2023 - 2024</a:t>
          </a:fld>
          <a:endParaRPr lang="en-US" sz="1050" b="1">
            <a:solidFill>
              <a:sysClr val="windowText" lastClr="000000"/>
            </a:solidFill>
          </a:endParaRPr>
        </a:p>
      </xdr:txBody>
    </xdr:sp>
    <xdr:clientData/>
  </xdr:twoCellAnchor>
  <xdr:twoCellAnchor>
    <xdr:from>
      <xdr:col>25</xdr:col>
      <xdr:colOff>233029</xdr:colOff>
      <xdr:row>2</xdr:row>
      <xdr:rowOff>84880</xdr:rowOff>
    </xdr:from>
    <xdr:to>
      <xdr:col>28</xdr:col>
      <xdr:colOff>434111</xdr:colOff>
      <xdr:row>3</xdr:row>
      <xdr:rowOff>127214</xdr:rowOff>
    </xdr:to>
    <xdr:sp macro="" textlink="$Q$3">
      <xdr:nvSpPr>
        <xdr:cNvPr id="7" name="Textfeld 6">
          <a:hlinkClick xmlns:r="http://schemas.openxmlformats.org/officeDocument/2006/relationships" r:id="rId6"/>
        </xdr:cNvPr>
        <xdr:cNvSpPr txBox="1">
          <a:spLocks/>
        </xdr:cNvSpPr>
      </xdr:nvSpPr>
      <xdr:spPr>
        <a:xfrm>
          <a:off x="11617046" y="393621"/>
          <a:ext cx="1744789" cy="278817"/>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1AC33D9-3041-48D3-BCC4-D35BFE05E445}" type="TxLink">
            <a:rPr lang="en-US" sz="1200" b="1" i="0" u="none" strike="noStrike">
              <a:solidFill>
                <a:sysClr val="windowText" lastClr="000000"/>
              </a:solidFill>
              <a:latin typeface="Calibri"/>
              <a:cs typeface="Calibri"/>
            </a:rPr>
            <a:t>Grafik: Vgl. 2022 - 2023</a:t>
          </a:fld>
          <a:endParaRPr lang="en-US" sz="1400" b="1">
            <a:solidFill>
              <a:sysClr val="windowText" lastClr="000000"/>
            </a:solidFill>
          </a:endParaRPr>
        </a:p>
      </xdr:txBody>
    </xdr:sp>
    <xdr:clientData/>
  </xdr:twoCellAnchor>
  <xdr:twoCellAnchor>
    <xdr:from>
      <xdr:col>30</xdr:col>
      <xdr:colOff>0</xdr:colOff>
      <xdr:row>0</xdr:row>
      <xdr:rowOff>38099</xdr:rowOff>
    </xdr:from>
    <xdr:to>
      <xdr:col>35</xdr:col>
      <xdr:colOff>9525</xdr:colOff>
      <xdr:row>24</xdr:row>
      <xdr:rowOff>209549</xdr:rowOff>
    </xdr:to>
    <xdr:sp macro="" textlink="">
      <xdr:nvSpPr>
        <xdr:cNvPr id="8" name="Textfeld 7">
          <a:hlinkClick xmlns:r="http://schemas.openxmlformats.org/officeDocument/2006/relationships" r:id="rId7"/>
        </xdr:cNvPr>
        <xdr:cNvSpPr txBox="1">
          <a:spLocks noChangeAspect="1"/>
        </xdr:cNvSpPr>
      </xdr:nvSpPr>
      <xdr:spPr>
        <a:xfrm>
          <a:off x="13706475" y="38099"/>
          <a:ext cx="3819525" cy="5076825"/>
        </a:xfrm>
        <a:prstGeom prst="rect">
          <a:avLst/>
        </a:prstGeom>
        <a:solidFill>
          <a:schemeClr val="accent6">
            <a:lumMod val="60000"/>
            <a:lumOff val="4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eaLnBrk="1" fontAlgn="auto" latinLnBrk="0" hangingPunct="1"/>
          <a:r>
            <a:rPr lang="de-DE" sz="1100" b="0" i="0" baseline="0">
              <a:effectLst/>
              <a:latin typeface="+mn-lt"/>
              <a:ea typeface="+mn-ea"/>
              <a:cs typeface="+mn-cs"/>
            </a:rPr>
            <a:t>Mit Hilfe dieses ROI-Kennzahlenbaums kann für drei Jahre (Ist- und/oder Plan-Werte) die Entwicklung des Return on Investment anhand seiner Einflussgrößen berechnet werden. </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Die Struktur und die Daten in dieser Datei unterliegen dem Urheberschutz. Sie können für den eigenen Gebrauch abgeändert und erweitert werden. Die Weitergabe sowie ein entgelticher Vertrieb sind ausdrücklich ausgeschlossen.</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Die Datei wird weiter ergänzt und in neuen Versionen veröffentlicht. Für die Richtigkeit wird keine Gewährleistung übernommen. Für Anregungen und bei auftretenden Fehlern wenden Sie sich an den Service der ControllerSpielwiese.</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Eine Premium-Version des ROI-Kennzahlenbaums ohne Blattschutz zur freien Verwendung können Sie für </a:t>
          </a:r>
          <a:r>
            <a:rPr lang="de-DE" sz="1100" b="1" i="0" baseline="0">
              <a:effectLst/>
              <a:latin typeface="+mn-lt"/>
              <a:ea typeface="+mn-ea"/>
              <a:cs typeface="+mn-cs"/>
            </a:rPr>
            <a:t>EUR 3,95 inkl. MwSt </a:t>
          </a:r>
          <a:r>
            <a:rPr lang="de-DE" sz="1100" b="0" i="0" baseline="0">
              <a:effectLst/>
              <a:latin typeface="+mn-lt"/>
              <a:ea typeface="+mn-ea"/>
              <a:cs typeface="+mn-cs"/>
            </a:rPr>
            <a:t>erwerben. Senden Sie hierzu eine E-Mail an </a:t>
          </a:r>
          <a:endParaRPr lang="de-DE">
            <a:effectLst/>
          </a:endParaRPr>
        </a:p>
        <a:p>
          <a:pPr eaLnBrk="1" fontAlgn="auto" latinLnBrk="0" hangingPunct="1"/>
          <a:r>
            <a:rPr lang="de-DE" sz="1100" b="0" i="0" u="sng" baseline="0">
              <a:solidFill>
                <a:schemeClr val="tx1"/>
              </a:solidFill>
              <a:effectLst/>
              <a:latin typeface="+mn-lt"/>
              <a:ea typeface="+mn-ea"/>
              <a:cs typeface="+mn-cs"/>
            </a:rPr>
            <a:t>service@controllerspielwiese.de </a:t>
          </a:r>
          <a:r>
            <a:rPr lang="de-DE">
              <a:effectLst/>
            </a:rPr>
            <a:t>mit Ihrer</a:t>
          </a:r>
          <a:r>
            <a:rPr lang="de-DE" baseline="0">
              <a:effectLst/>
            </a:rPr>
            <a:t> </a:t>
          </a:r>
          <a:r>
            <a:rPr lang="de-DE" b="1" baseline="0">
              <a:solidFill>
                <a:sysClr val="windowText" lastClr="000000"/>
              </a:solidFill>
              <a:effectLst/>
            </a:rPr>
            <a:t>Rechnungsadresse</a:t>
          </a:r>
          <a:r>
            <a:rPr lang="de-DE" baseline="0">
              <a:effectLst/>
            </a:rPr>
            <a:t> und einer klaren Willensäußerung, dass Sie das Tool kaufen möchten. Wir senden Ihnen die Premium-Version zusammen mit Ihrer Rechnung umgehend während unserer Bürozeiten zu. Sie zahlen bequem innerhalb von 10 Tagen per Banküberweisung.</a:t>
          </a:r>
        </a:p>
        <a:p>
          <a:pPr eaLnBrk="1" fontAlgn="auto" latinLnBrk="0" hangingPunct="1"/>
          <a:endParaRPr lang="de-DE">
            <a:effectLst/>
          </a:endParaRPr>
        </a:p>
        <a:p>
          <a:pPr eaLnBrk="1" fontAlgn="auto" latinLnBrk="0" hangingPunct="1"/>
          <a:r>
            <a:rPr lang="de-DE">
              <a:effectLst/>
            </a:rPr>
            <a:t>Wenn</a:t>
          </a:r>
          <a:r>
            <a:rPr lang="de-DE" baseline="0">
              <a:effectLst/>
            </a:rPr>
            <a:t> Ihnen gefällt, was wir hier gemacht haben, können Sie unsere Arbeit gerne mit einem Kaffee unterstützen:</a:t>
          </a:r>
        </a:p>
        <a:p>
          <a:pPr eaLnBrk="1" fontAlgn="auto" latinLnBrk="0" hangingPunct="1"/>
          <a:endParaRPr lang="de-DE" baseline="0">
            <a:effectLst/>
          </a:endParaRPr>
        </a:p>
        <a:p>
          <a:pPr eaLnBrk="1" fontAlgn="auto" latinLnBrk="0" hangingPunct="1"/>
          <a:r>
            <a:rPr lang="de-DE" baseline="0">
              <a:effectLst/>
            </a:rPr>
            <a:t>Ihr Service-Team der</a:t>
          </a:r>
        </a:p>
        <a:p>
          <a:pPr eaLnBrk="1" fontAlgn="auto" latinLnBrk="0" hangingPunct="1"/>
          <a:r>
            <a:rPr lang="de-DE" baseline="0">
              <a:effectLst/>
            </a:rPr>
            <a:t>ControllerSpielwiese</a:t>
          </a:r>
          <a:endParaRPr lang="de-DE">
            <a:effectLst/>
          </a:endParaRPr>
        </a:p>
      </xdr:txBody>
    </xdr:sp>
    <xdr:clientData fPrintsWithSheet="0"/>
  </xdr:twoCellAnchor>
  <xdr:twoCellAnchor editAs="oneCell">
    <xdr:from>
      <xdr:col>32</xdr:col>
      <xdr:colOff>79562</xdr:colOff>
      <xdr:row>22</xdr:row>
      <xdr:rowOff>157443</xdr:rowOff>
    </xdr:from>
    <xdr:to>
      <xdr:col>33</xdr:col>
      <xdr:colOff>717737</xdr:colOff>
      <xdr:row>24</xdr:row>
      <xdr:rowOff>107437</xdr:rowOff>
    </xdr:to>
    <xdr:pic>
      <xdr:nvPicPr>
        <xdr:cNvPr id="9" name="Grafik 8" descr="Wenn meine Vorlagen weiterhelfen konnten, lasse ich mich gerne auf einen Kaffee einladen ;)" title="Buy me a coffee">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15310037" y="4662768"/>
          <a:ext cx="1400175" cy="350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28575</xdr:colOff>
      <xdr:row>6</xdr:row>
      <xdr:rowOff>84666</xdr:rowOff>
    </xdr:from>
    <xdr:to>
      <xdr:col>15</xdr:col>
      <xdr:colOff>0</xdr:colOff>
      <xdr:row>27</xdr:row>
      <xdr:rowOff>0</xdr:rowOff>
    </xdr:to>
    <xdr:graphicFrame macro="">
      <xdr:nvGraphicFramePr>
        <xdr:cNvPr id="5" name="Diagram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xdr:colOff>
      <xdr:row>31</xdr:row>
      <xdr:rowOff>0</xdr:rowOff>
    </xdr:from>
    <xdr:to>
      <xdr:col>14</xdr:col>
      <xdr:colOff>752475</xdr:colOff>
      <xdr:row>51</xdr:row>
      <xdr:rowOff>105834</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151086</xdr:colOff>
      <xdr:row>1</xdr:row>
      <xdr:rowOff>34487</xdr:rowOff>
    </xdr:from>
    <xdr:to>
      <xdr:col>12</xdr:col>
      <xdr:colOff>630620</xdr:colOff>
      <xdr:row>1</xdr:row>
      <xdr:rowOff>282195</xdr:rowOff>
    </xdr:to>
    <xdr:pic>
      <xdr:nvPicPr>
        <xdr:cNvPr id="7" name="Grafik 6" descr="ControllerSpielwiese.de">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659414" y="100177"/>
          <a:ext cx="1241534" cy="247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12</xdr:col>
      <xdr:colOff>666749</xdr:colOff>
      <xdr:row>1</xdr:row>
      <xdr:rowOff>29309</xdr:rowOff>
    </xdr:from>
    <xdr:to>
      <xdr:col>14</xdr:col>
      <xdr:colOff>709268</xdr:colOff>
      <xdr:row>1</xdr:row>
      <xdr:rowOff>263770</xdr:rowOff>
    </xdr:to>
    <xdr:sp macro="" textlink="ROI_Baum_3jahresvergleich!$Q$2">
      <xdr:nvSpPr>
        <xdr:cNvPr id="9" name="Textfeld 8">
          <a:hlinkClick xmlns:r="http://schemas.openxmlformats.org/officeDocument/2006/relationships" r:id="rId5"/>
        </xdr:cNvPr>
        <xdr:cNvSpPr txBox="1">
          <a:spLocks/>
        </xdr:cNvSpPr>
      </xdr:nvSpPr>
      <xdr:spPr>
        <a:xfrm>
          <a:off x="8934449" y="95984"/>
          <a:ext cx="1566519" cy="234461"/>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193008C-4514-4037-98D3-36DA70F84115}" type="TxLink">
            <a:rPr lang="en-US" sz="1100" b="1" i="0" u="none" strike="noStrike">
              <a:solidFill>
                <a:sysClr val="windowText" lastClr="000000"/>
              </a:solidFill>
              <a:latin typeface="Calibri"/>
              <a:cs typeface="Calibri"/>
            </a:rPr>
            <a:t>Grafik: Vgl. 2023 - 2024</a:t>
          </a:fld>
          <a:endParaRPr lang="en-US" sz="1200" b="1">
            <a:solidFill>
              <a:sysClr val="windowText" lastClr="000000"/>
            </a:solidFill>
          </a:endParaRPr>
        </a:p>
      </xdr:txBody>
    </xdr:sp>
    <xdr:clientData/>
  </xdr:twoCellAnchor>
  <xdr:twoCellAnchor>
    <xdr:from>
      <xdr:col>12</xdr:col>
      <xdr:colOff>670034</xdr:colOff>
      <xdr:row>2</xdr:row>
      <xdr:rowOff>16853</xdr:rowOff>
    </xdr:from>
    <xdr:to>
      <xdr:col>14</xdr:col>
      <xdr:colOff>718793</xdr:colOff>
      <xdr:row>2</xdr:row>
      <xdr:rowOff>257175</xdr:rowOff>
    </xdr:to>
    <xdr:sp macro="" textlink="ROI_Baum_3jahresvergleich!$Q$3">
      <xdr:nvSpPr>
        <xdr:cNvPr id="10" name="Textfeld 9">
          <a:hlinkClick xmlns:r="http://schemas.openxmlformats.org/officeDocument/2006/relationships" r:id="rId6"/>
        </xdr:cNvPr>
        <xdr:cNvSpPr txBox="1">
          <a:spLocks/>
        </xdr:cNvSpPr>
      </xdr:nvSpPr>
      <xdr:spPr>
        <a:xfrm>
          <a:off x="8940362" y="378146"/>
          <a:ext cx="1572759" cy="240322"/>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64EF25C-31C3-4364-A010-F64014B9BAF5}" type="TxLink">
            <a:rPr lang="en-US" sz="1100" b="1" i="0" u="none" strike="noStrike">
              <a:solidFill>
                <a:sysClr val="windowText" lastClr="000000"/>
              </a:solidFill>
              <a:latin typeface="Calibri"/>
              <a:cs typeface="Calibri"/>
            </a:rPr>
            <a:t>Grafik: Vgl. 2022 - 2023</a:t>
          </a:fld>
          <a:endParaRPr lang="en-US" sz="1600" b="1">
            <a:solidFill>
              <a:sysClr val="windowText" lastClr="000000"/>
            </a:solidFill>
          </a:endParaRPr>
        </a:p>
      </xdr:txBody>
    </xdr:sp>
    <xdr:clientData/>
  </xdr:twoCellAnchor>
  <xdr:twoCellAnchor>
    <xdr:from>
      <xdr:col>11</xdr:col>
      <xdr:colOff>144517</xdr:colOff>
      <xdr:row>2</xdr:row>
      <xdr:rowOff>19050</xdr:rowOff>
    </xdr:from>
    <xdr:to>
      <xdr:col>12</xdr:col>
      <xdr:colOff>638175</xdr:colOff>
      <xdr:row>2</xdr:row>
      <xdr:rowOff>259372</xdr:rowOff>
    </xdr:to>
    <xdr:sp macro="" textlink="">
      <xdr:nvSpPr>
        <xdr:cNvPr id="13" name="Textfeld 12">
          <a:hlinkClick xmlns:r="http://schemas.openxmlformats.org/officeDocument/2006/relationships" r:id="rId7"/>
        </xdr:cNvPr>
        <xdr:cNvSpPr txBox="1">
          <a:spLocks/>
        </xdr:cNvSpPr>
      </xdr:nvSpPr>
      <xdr:spPr>
        <a:xfrm>
          <a:off x="7652845" y="380343"/>
          <a:ext cx="1255658" cy="240322"/>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b="1">
              <a:solidFill>
                <a:sysClr val="windowText" lastClr="000000"/>
              </a:solidFill>
            </a:rPr>
            <a:t>Kennzahlenbaum</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trollerspielwiese.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1"/>
  <sheetViews>
    <sheetView showGridLines="0" tabSelected="1" zoomScaleNormal="100" workbookViewId="0"/>
  </sheetViews>
  <sheetFormatPr baseColWidth="10" defaultRowHeight="12.75" x14ac:dyDescent="0.2"/>
  <cols>
    <col min="1" max="1" width="0.7109375" customWidth="1"/>
    <col min="2" max="2" width="7.42578125" customWidth="1"/>
    <col min="3" max="3" width="11.42578125" customWidth="1"/>
    <col min="4" max="4" width="7.42578125" customWidth="1"/>
    <col min="5" max="6" width="4.28515625" customWidth="1"/>
    <col min="7" max="7" width="7.42578125" customWidth="1"/>
    <col min="8" max="8" width="11.42578125" customWidth="1"/>
    <col min="9" max="9" width="7.42578125" customWidth="1"/>
    <col min="10" max="11" width="4.28515625" customWidth="1"/>
    <col min="12" max="12" width="7.42578125" customWidth="1"/>
    <col min="13" max="13" width="11.42578125" customWidth="1"/>
    <col min="14" max="14" width="7.42578125" customWidth="1"/>
    <col min="15" max="16" width="4.28515625" customWidth="1"/>
    <col min="17" max="17" width="7.42578125" customWidth="1"/>
    <col min="18" max="18" width="11.42578125" customWidth="1"/>
    <col min="19" max="19" width="7.42578125" customWidth="1"/>
    <col min="20" max="21" width="4.28515625" customWidth="1"/>
    <col min="22" max="22" width="7.42578125" customWidth="1"/>
    <col min="23" max="23" width="11.42578125" customWidth="1"/>
    <col min="24" max="24" width="7.42578125" customWidth="1"/>
    <col min="25" max="26" width="4.28515625" customWidth="1"/>
    <col min="27" max="27" width="7.42578125" customWidth="1"/>
    <col min="28" max="28" width="11.42578125" customWidth="1"/>
    <col min="29" max="29" width="7.42578125" customWidth="1"/>
    <col min="30" max="30" width="4.28515625" customWidth="1"/>
  </cols>
  <sheetData>
    <row r="1" spans="1:36" ht="3" customHeight="1" x14ac:dyDescent="0.2">
      <c r="A1" s="2"/>
      <c r="B1" s="2"/>
      <c r="C1" s="2"/>
      <c r="D1" s="2"/>
      <c r="E1" s="2"/>
      <c r="F1" s="2"/>
      <c r="G1" s="2"/>
      <c r="H1" s="2"/>
      <c r="I1" s="2"/>
      <c r="J1" s="2"/>
      <c r="K1" s="2"/>
      <c r="L1" s="2"/>
      <c r="M1" s="2"/>
      <c r="N1" s="2"/>
      <c r="O1" s="2"/>
      <c r="P1" s="2"/>
      <c r="Q1" s="2"/>
      <c r="R1" s="2"/>
      <c r="S1" s="2"/>
      <c r="T1" s="2"/>
      <c r="U1" s="2"/>
      <c r="V1" s="2"/>
      <c r="W1" s="2"/>
      <c r="X1" s="2"/>
      <c r="Y1" s="2"/>
      <c r="Z1" s="2"/>
    </row>
    <row r="2" spans="1:36" ht="21" customHeight="1" x14ac:dyDescent="0.35">
      <c r="A2" s="2"/>
      <c r="B2" s="63" t="s">
        <v>23</v>
      </c>
      <c r="C2" s="63"/>
      <c r="D2" s="29"/>
      <c r="E2" s="29"/>
      <c r="F2" s="29"/>
      <c r="G2" s="29"/>
      <c r="H2" s="29"/>
      <c r="I2" s="29"/>
      <c r="J2" s="29"/>
      <c r="K2" s="29"/>
      <c r="L2" s="29"/>
      <c r="M2" s="29"/>
      <c r="N2" s="29"/>
      <c r="O2" s="29"/>
      <c r="P2" s="30"/>
      <c r="Q2" s="60" t="str">
        <f>CONCATENATE("Grafik: Vgl. ",B8," - ",B7)</f>
        <v>Grafik: Vgl. 2023 - 2024</v>
      </c>
      <c r="R2" s="30"/>
      <c r="S2" s="30"/>
      <c r="T2" s="30"/>
      <c r="U2" s="30"/>
      <c r="V2" s="30"/>
      <c r="W2" s="30"/>
      <c r="X2" s="30"/>
      <c r="Y2" s="30"/>
      <c r="Z2" s="30"/>
      <c r="AA2" s="30"/>
      <c r="AB2" s="30"/>
      <c r="AC2" s="30"/>
      <c r="AD2" s="7"/>
      <c r="AE2" s="7"/>
      <c r="AF2" s="7"/>
      <c r="AG2" s="7"/>
      <c r="AH2" s="7"/>
      <c r="AI2" s="7"/>
      <c r="AJ2" s="7"/>
    </row>
    <row r="3" spans="1:36" ht="18.75" customHeight="1" x14ac:dyDescent="0.3">
      <c r="A3" s="2"/>
      <c r="B3" s="64" t="s">
        <v>18</v>
      </c>
      <c r="C3" s="65"/>
      <c r="D3" s="3"/>
      <c r="E3" s="3"/>
      <c r="F3" s="65"/>
      <c r="G3" s="31"/>
      <c r="H3" s="31"/>
      <c r="I3" s="31"/>
      <c r="J3" s="31"/>
      <c r="K3" s="31"/>
      <c r="L3" s="31"/>
      <c r="M3" s="31"/>
      <c r="N3" s="31"/>
      <c r="O3" s="31"/>
      <c r="P3" s="30"/>
      <c r="Q3" s="60" t="str">
        <f>CONCATENATE("Grafik: Vgl. ",B9," - ",B8)</f>
        <v>Grafik: Vgl. 2022 - 2023</v>
      </c>
      <c r="R3" s="30"/>
      <c r="S3" s="30"/>
      <c r="T3" s="30"/>
      <c r="U3" s="30"/>
      <c r="V3" s="30"/>
      <c r="W3" s="30"/>
      <c r="X3" s="30"/>
      <c r="Y3" s="30"/>
      <c r="Z3" s="30"/>
      <c r="AA3" s="30"/>
      <c r="AB3" s="30"/>
      <c r="AC3" s="30"/>
      <c r="AD3" s="7"/>
      <c r="AE3" s="7"/>
      <c r="AF3" s="7"/>
      <c r="AG3" s="7"/>
      <c r="AH3" s="7"/>
      <c r="AI3" s="7"/>
      <c r="AJ3" s="7"/>
    </row>
    <row r="4" spans="1:36" ht="12.75" customHeight="1" x14ac:dyDescent="0.25">
      <c r="A4" s="2"/>
      <c r="B4" s="57">
        <f ca="1">TODAY()</f>
        <v>45358</v>
      </c>
      <c r="C4" s="57"/>
      <c r="D4" s="5"/>
      <c r="E4" s="5"/>
      <c r="F4" s="6"/>
      <c r="G4" s="4"/>
      <c r="H4" s="32"/>
      <c r="I4" s="32"/>
      <c r="J4" s="32"/>
      <c r="K4" s="32"/>
      <c r="L4" s="32"/>
      <c r="M4" s="32"/>
      <c r="N4" s="32"/>
      <c r="O4" s="32"/>
      <c r="P4" s="33"/>
      <c r="Q4" s="33"/>
      <c r="R4" s="33"/>
      <c r="S4" s="33"/>
      <c r="T4" s="33"/>
      <c r="U4" s="33"/>
      <c r="V4" s="33"/>
      <c r="W4" s="33"/>
      <c r="X4" s="33"/>
      <c r="Y4" s="33"/>
      <c r="Z4" s="33"/>
      <c r="AA4" s="33"/>
      <c r="AB4" s="33"/>
      <c r="AC4" s="33"/>
      <c r="AD4" s="8"/>
      <c r="AE4" s="9"/>
      <c r="AF4" s="9"/>
      <c r="AG4" s="9"/>
      <c r="AH4" s="9"/>
      <c r="AI4" s="9"/>
      <c r="AJ4" s="9"/>
    </row>
    <row r="5" spans="1:36" ht="10.5" customHeight="1" x14ac:dyDescent="0.2">
      <c r="A5" s="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
      <c r="AE5" s="1"/>
      <c r="AF5" s="1"/>
      <c r="AG5" s="1"/>
      <c r="AH5" s="1"/>
      <c r="AI5" s="1"/>
      <c r="AJ5" s="1"/>
    </row>
    <row r="6" spans="1:36" ht="18.75" customHeight="1" x14ac:dyDescent="0.2">
      <c r="A6" s="1"/>
      <c r="B6" s="14" t="s">
        <v>19</v>
      </c>
      <c r="C6" s="13"/>
      <c r="D6" s="13"/>
      <c r="E6" s="13"/>
      <c r="F6" s="13"/>
      <c r="G6" s="13"/>
      <c r="H6" s="13"/>
      <c r="I6" s="13"/>
      <c r="J6" s="13"/>
      <c r="K6" s="13"/>
      <c r="L6" s="13"/>
      <c r="M6" s="13"/>
      <c r="N6" s="13"/>
      <c r="O6" s="13"/>
      <c r="P6" s="13"/>
      <c r="Q6" s="13"/>
      <c r="R6" s="13"/>
      <c r="S6" s="13"/>
      <c r="T6" s="13"/>
      <c r="U6" s="13"/>
      <c r="V6" s="54" t="s">
        <v>0</v>
      </c>
      <c r="W6" s="55"/>
      <c r="X6" s="56"/>
      <c r="Y6" s="13"/>
      <c r="Z6" s="13"/>
      <c r="AA6" s="13"/>
      <c r="AB6" s="13"/>
      <c r="AC6" s="13"/>
      <c r="AD6" s="1"/>
      <c r="AE6" s="1"/>
      <c r="AF6" s="1"/>
      <c r="AG6" s="1"/>
      <c r="AH6" s="1"/>
      <c r="AI6" s="1"/>
      <c r="AJ6" s="1"/>
    </row>
    <row r="7" spans="1:36" ht="18.75" customHeight="1" x14ac:dyDescent="0.2">
      <c r="A7" s="1"/>
      <c r="B7" s="10">
        <v>2024</v>
      </c>
      <c r="C7" s="66" t="s">
        <v>6</v>
      </c>
      <c r="D7" s="13"/>
      <c r="E7" s="13"/>
      <c r="F7" s="13"/>
      <c r="G7" s="13"/>
      <c r="H7" s="13"/>
      <c r="I7" s="13"/>
      <c r="J7" s="13"/>
      <c r="K7" s="13"/>
      <c r="L7" s="13"/>
      <c r="M7" s="13"/>
      <c r="N7" s="13"/>
      <c r="O7" s="13"/>
      <c r="P7" s="13"/>
      <c r="Q7" s="13"/>
      <c r="R7" s="13"/>
      <c r="S7" s="13"/>
      <c r="T7" s="13"/>
      <c r="U7" s="15"/>
      <c r="V7" s="16">
        <f>$B$7</f>
        <v>2024</v>
      </c>
      <c r="W7" s="11">
        <v>34500000</v>
      </c>
      <c r="X7" s="17">
        <f>(W7-W8)/W8</f>
        <v>7.9910231325767689E-2</v>
      </c>
      <c r="Y7" s="13"/>
      <c r="Z7" s="13"/>
      <c r="AA7" s="13"/>
      <c r="AB7" s="13"/>
      <c r="AC7" s="13"/>
      <c r="AD7" s="1"/>
      <c r="AE7" s="1"/>
      <c r="AF7" s="1"/>
      <c r="AG7" s="1"/>
      <c r="AH7" s="1"/>
      <c r="AI7" s="1"/>
      <c r="AJ7" s="1"/>
    </row>
    <row r="8" spans="1:36" ht="18.75" customHeight="1" x14ac:dyDescent="0.2">
      <c r="A8" s="1"/>
      <c r="B8" s="10">
        <v>2023</v>
      </c>
      <c r="C8" s="66" t="s">
        <v>3</v>
      </c>
      <c r="D8" s="13"/>
      <c r="E8" s="13"/>
      <c r="F8" s="13"/>
      <c r="G8" s="13"/>
      <c r="H8" s="13"/>
      <c r="I8" s="13"/>
      <c r="J8" s="13"/>
      <c r="K8" s="13"/>
      <c r="L8" s="13"/>
      <c r="M8" s="13"/>
      <c r="N8" s="13"/>
      <c r="O8" s="13"/>
      <c r="P8" s="13"/>
      <c r="Q8" s="13"/>
      <c r="R8" s="13"/>
      <c r="S8" s="13"/>
      <c r="T8" s="18"/>
      <c r="U8" s="13"/>
      <c r="V8" s="16">
        <f>$B$8</f>
        <v>2023</v>
      </c>
      <c r="W8" s="11">
        <v>31947099.859999999</v>
      </c>
      <c r="X8" s="17">
        <f>(W8-W9)/W9</f>
        <v>8.1106581488616283E-2</v>
      </c>
      <c r="Y8" s="13"/>
      <c r="Z8" s="13"/>
      <c r="AA8" s="13"/>
      <c r="AB8" s="13"/>
      <c r="AC8" s="13"/>
      <c r="AD8" s="1"/>
      <c r="AE8" s="1"/>
      <c r="AF8" s="1"/>
      <c r="AG8" s="1"/>
      <c r="AH8" s="1"/>
      <c r="AI8" s="1"/>
      <c r="AJ8" s="1"/>
    </row>
    <row r="9" spans="1:36" ht="18.75" customHeight="1" x14ac:dyDescent="0.2">
      <c r="A9" s="1"/>
      <c r="B9" s="10">
        <v>2022</v>
      </c>
      <c r="C9" s="66" t="s">
        <v>3</v>
      </c>
      <c r="D9" s="13"/>
      <c r="E9" s="13"/>
      <c r="F9" s="13"/>
      <c r="G9" s="13"/>
      <c r="H9" s="13"/>
      <c r="I9" s="13"/>
      <c r="J9" s="13"/>
      <c r="K9" s="13"/>
      <c r="L9" s="13"/>
      <c r="M9" s="13"/>
      <c r="N9" s="13"/>
      <c r="O9" s="13"/>
      <c r="P9" s="13"/>
      <c r="Q9" s="13"/>
      <c r="R9" s="13"/>
      <c r="S9" s="13"/>
      <c r="T9" s="18"/>
      <c r="U9" s="13"/>
      <c r="V9" s="16">
        <f>$B$9</f>
        <v>2022</v>
      </c>
      <c r="W9" s="11">
        <v>29550370.34</v>
      </c>
      <c r="X9" s="17"/>
      <c r="Y9" s="13"/>
      <c r="Z9" s="13"/>
      <c r="AA9" s="13"/>
      <c r="AB9" s="13"/>
      <c r="AC9" s="13"/>
      <c r="AD9" s="1"/>
      <c r="AE9" s="1"/>
      <c r="AF9" s="1"/>
      <c r="AG9" s="1"/>
      <c r="AH9" s="1"/>
      <c r="AI9" s="1"/>
      <c r="AJ9" s="1"/>
    </row>
    <row r="10" spans="1:36" ht="12.75" customHeight="1" x14ac:dyDescent="0.2">
      <c r="A10" s="1"/>
      <c r="B10" s="13"/>
      <c r="C10" s="13"/>
      <c r="D10" s="13"/>
      <c r="E10" s="13"/>
      <c r="F10" s="13"/>
      <c r="G10" s="13"/>
      <c r="H10" s="13"/>
      <c r="I10" s="13"/>
      <c r="J10" s="13"/>
      <c r="K10" s="13"/>
      <c r="L10" s="13"/>
      <c r="M10" s="13"/>
      <c r="N10" s="13"/>
      <c r="O10" s="13"/>
      <c r="P10" s="13"/>
      <c r="Q10" s="13"/>
      <c r="R10" s="13"/>
      <c r="S10" s="13"/>
      <c r="T10" s="18"/>
      <c r="U10" s="13"/>
      <c r="V10" s="13"/>
      <c r="W10" s="13"/>
      <c r="X10" s="13"/>
      <c r="Y10" s="13"/>
      <c r="Z10" s="13"/>
      <c r="AA10" s="13"/>
      <c r="AB10" s="13"/>
      <c r="AC10" s="13"/>
      <c r="AD10" s="1"/>
      <c r="AE10" s="1"/>
      <c r="AF10" s="1"/>
      <c r="AG10" s="1"/>
      <c r="AH10" s="1"/>
      <c r="AI10" s="1"/>
      <c r="AJ10" s="1"/>
    </row>
    <row r="11" spans="1:36" ht="12.75" customHeight="1" x14ac:dyDescent="0.2">
      <c r="A11" s="1"/>
      <c r="B11" s="13"/>
      <c r="C11" s="13"/>
      <c r="D11" s="13"/>
      <c r="E11" s="13"/>
      <c r="F11" s="13"/>
      <c r="G11" s="13"/>
      <c r="H11" s="13"/>
      <c r="I11" s="13"/>
      <c r="J11" s="13"/>
      <c r="K11" s="13"/>
      <c r="L11" s="13"/>
      <c r="M11" s="13"/>
      <c r="N11" s="13"/>
      <c r="O11" s="13"/>
      <c r="P11" s="13"/>
      <c r="Q11" s="13"/>
      <c r="R11" s="13"/>
      <c r="S11" s="13"/>
      <c r="T11" s="18"/>
      <c r="U11" s="13"/>
      <c r="V11" s="13"/>
      <c r="W11" s="13"/>
      <c r="X11" s="13"/>
      <c r="Y11" s="13"/>
      <c r="Z11" s="13"/>
      <c r="AA11" s="13"/>
      <c r="AB11" s="13"/>
      <c r="AC11" s="13"/>
      <c r="AD11" s="1"/>
      <c r="AE11" s="1"/>
      <c r="AF11" s="1"/>
      <c r="AG11" s="1"/>
      <c r="AH11" s="1"/>
      <c r="AI11" s="1"/>
      <c r="AJ11" s="1"/>
    </row>
    <row r="12" spans="1:36" ht="18.75" customHeight="1" x14ac:dyDescent="0.2">
      <c r="A12" s="1"/>
      <c r="B12" s="49"/>
      <c r="C12" s="59" t="s">
        <v>26</v>
      </c>
      <c r="D12" s="13"/>
      <c r="E12" s="13"/>
      <c r="F12" s="13"/>
      <c r="G12" s="13"/>
      <c r="H12" s="13"/>
      <c r="I12" s="13"/>
      <c r="J12" s="13"/>
      <c r="K12" s="13"/>
      <c r="L12" s="13"/>
      <c r="M12" s="13"/>
      <c r="N12" s="13"/>
      <c r="O12" s="13"/>
      <c r="P12" s="13"/>
      <c r="Q12" s="54" t="s">
        <v>1</v>
      </c>
      <c r="R12" s="55"/>
      <c r="S12" s="56"/>
      <c r="T12" s="18"/>
      <c r="U12" s="13"/>
      <c r="V12" s="13"/>
      <c r="W12" s="13"/>
      <c r="X12" s="13"/>
      <c r="Y12" s="13"/>
      <c r="Z12" s="13"/>
      <c r="AA12" s="54" t="s">
        <v>2</v>
      </c>
      <c r="AB12" s="55"/>
      <c r="AC12" s="56"/>
      <c r="AD12" s="1"/>
      <c r="AE12" s="1"/>
      <c r="AF12" s="1"/>
      <c r="AG12" s="1"/>
      <c r="AH12" s="1"/>
      <c r="AI12" s="1"/>
      <c r="AJ12" s="1"/>
    </row>
    <row r="13" spans="1:36" ht="18.75" customHeight="1" x14ac:dyDescent="0.2">
      <c r="A13" s="1"/>
      <c r="B13" s="58"/>
      <c r="C13" s="59" t="s">
        <v>27</v>
      </c>
      <c r="D13" s="13"/>
      <c r="E13" s="13"/>
      <c r="F13" s="13"/>
      <c r="G13" s="13"/>
      <c r="H13" s="13"/>
      <c r="I13" s="13"/>
      <c r="J13" s="13"/>
      <c r="K13" s="13"/>
      <c r="L13" s="13"/>
      <c r="M13" s="13"/>
      <c r="N13" s="13"/>
      <c r="O13" s="13"/>
      <c r="P13" s="15"/>
      <c r="Q13" s="16">
        <f>$B$7</f>
        <v>2024</v>
      </c>
      <c r="R13" s="19">
        <f t="shared" ref="R13:R14" si="0">W19-W7</f>
        <v>26787000</v>
      </c>
      <c r="S13" s="17">
        <f>(R13-R14)/R14</f>
        <v>4.7896329392137234E-2</v>
      </c>
      <c r="T13" s="20"/>
      <c r="U13" s="13"/>
      <c r="V13" s="13"/>
      <c r="W13" s="13"/>
      <c r="X13" s="13"/>
      <c r="Y13" s="13"/>
      <c r="Z13" s="15"/>
      <c r="AA13" s="16">
        <f>$B$7</f>
        <v>2024</v>
      </c>
      <c r="AB13" s="11">
        <v>62000000</v>
      </c>
      <c r="AC13" s="17">
        <f>(AB13-AB14)/AB14</f>
        <v>6.5141256405618006E-2</v>
      </c>
      <c r="AD13" s="1"/>
      <c r="AE13" s="1"/>
      <c r="AF13" s="1"/>
      <c r="AG13" s="1"/>
      <c r="AH13" s="1"/>
      <c r="AI13" s="1"/>
      <c r="AJ13" s="1"/>
    </row>
    <row r="14" spans="1:36" ht="18.75" customHeight="1" x14ac:dyDescent="0.2">
      <c r="A14" s="1"/>
      <c r="B14" s="47"/>
      <c r="C14" s="48"/>
      <c r="D14" s="13"/>
      <c r="E14" s="13"/>
      <c r="F14" s="13"/>
      <c r="G14" s="13"/>
      <c r="H14" s="13"/>
      <c r="I14" s="13"/>
      <c r="J14" s="13"/>
      <c r="K14" s="13"/>
      <c r="L14" s="13"/>
      <c r="M14" s="13"/>
      <c r="N14" s="13"/>
      <c r="O14" s="18"/>
      <c r="P14" s="13"/>
      <c r="Q14" s="16">
        <f>$B$8</f>
        <v>2023</v>
      </c>
      <c r="R14" s="19">
        <f t="shared" si="0"/>
        <v>25562643.220192</v>
      </c>
      <c r="S14" s="17">
        <f>(R14-R15)/R15</f>
        <v>4.641293567659982E-2</v>
      </c>
      <c r="T14" s="18"/>
      <c r="U14" s="13"/>
      <c r="V14" s="13"/>
      <c r="W14" s="13"/>
      <c r="X14" s="13"/>
      <c r="Y14" s="18"/>
      <c r="Z14" s="13"/>
      <c r="AA14" s="16">
        <f>$B$8</f>
        <v>2023</v>
      </c>
      <c r="AB14" s="11">
        <v>58208241.983999997</v>
      </c>
      <c r="AC14" s="17">
        <f>(AB14-AB15)/AB15</f>
        <v>6.3464600927130105E-2</v>
      </c>
      <c r="AD14" s="1"/>
      <c r="AE14" s="1"/>
      <c r="AF14" s="1"/>
      <c r="AG14" s="1"/>
      <c r="AH14" s="1"/>
      <c r="AI14" s="1"/>
      <c r="AJ14" s="1"/>
    </row>
    <row r="15" spans="1:36" ht="18.75" customHeight="1" x14ac:dyDescent="0.2">
      <c r="A15" s="1"/>
      <c r="B15" s="50"/>
      <c r="C15" s="13"/>
      <c r="D15" s="13"/>
      <c r="E15" s="13"/>
      <c r="F15" s="13"/>
      <c r="G15" s="13"/>
      <c r="H15" s="13"/>
      <c r="I15" s="13"/>
      <c r="J15" s="13"/>
      <c r="K15" s="13"/>
      <c r="L15" s="13"/>
      <c r="M15" s="13"/>
      <c r="N15" s="13"/>
      <c r="O15" s="18"/>
      <c r="P15" s="13"/>
      <c r="Q15" s="16">
        <f>$B$9</f>
        <v>2022</v>
      </c>
      <c r="R15" s="19">
        <f>W21-W9</f>
        <v>24428829.526714001</v>
      </c>
      <c r="S15" s="17"/>
      <c r="T15" s="18"/>
      <c r="U15" s="13"/>
      <c r="V15" s="13"/>
      <c r="W15" s="13"/>
      <c r="X15" s="13"/>
      <c r="Y15" s="18"/>
      <c r="Z15" s="13"/>
      <c r="AA15" s="16">
        <f>$B$9</f>
        <v>2022</v>
      </c>
      <c r="AB15" s="11">
        <v>54734536.469999999</v>
      </c>
      <c r="AC15" s="17"/>
      <c r="AD15" s="1"/>
      <c r="AE15" s="1"/>
      <c r="AF15" s="1"/>
      <c r="AG15" s="1"/>
      <c r="AH15" s="1"/>
      <c r="AI15" s="1"/>
      <c r="AJ15" s="1"/>
    </row>
    <row r="16" spans="1:36" ht="12.75" customHeight="1" x14ac:dyDescent="0.2">
      <c r="A16" s="1"/>
      <c r="B16" s="13"/>
      <c r="C16" s="13"/>
      <c r="D16" s="13"/>
      <c r="E16" s="13"/>
      <c r="F16" s="13"/>
      <c r="G16" s="13"/>
      <c r="H16" s="13"/>
      <c r="I16" s="13"/>
      <c r="J16" s="13"/>
      <c r="K16" s="13"/>
      <c r="L16" s="13"/>
      <c r="M16" s="13"/>
      <c r="N16" s="13"/>
      <c r="O16" s="18"/>
      <c r="P16" s="13"/>
      <c r="Q16" s="13"/>
      <c r="R16" s="13"/>
      <c r="S16" s="13"/>
      <c r="T16" s="18"/>
      <c r="U16" s="13"/>
      <c r="V16" s="13"/>
      <c r="W16" s="13"/>
      <c r="X16" s="13"/>
      <c r="Y16" s="18"/>
      <c r="Z16" s="13"/>
      <c r="AA16" s="13"/>
      <c r="AB16" s="13"/>
      <c r="AC16" s="13"/>
      <c r="AD16" s="1"/>
      <c r="AE16" s="1"/>
      <c r="AF16" s="1"/>
      <c r="AG16" s="1"/>
      <c r="AH16" s="1"/>
      <c r="AI16" s="1"/>
      <c r="AJ16" s="1"/>
    </row>
    <row r="17" spans="1:36" ht="12.75" customHeight="1" x14ac:dyDescent="0.2">
      <c r="A17" s="1"/>
      <c r="B17" s="13"/>
      <c r="C17" s="13"/>
      <c r="D17" s="13"/>
      <c r="E17" s="13"/>
      <c r="F17" s="13"/>
      <c r="G17" s="13"/>
      <c r="H17" s="13"/>
      <c r="I17" s="13"/>
      <c r="J17" s="13"/>
      <c r="K17" s="13"/>
      <c r="L17" s="13"/>
      <c r="M17" s="13"/>
      <c r="N17" s="13"/>
      <c r="O17" s="18"/>
      <c r="P17" s="13"/>
      <c r="Q17" s="13"/>
      <c r="R17" s="13"/>
      <c r="S17" s="13"/>
      <c r="T17" s="18"/>
      <c r="U17" s="13"/>
      <c r="V17" s="13"/>
      <c r="W17" s="13"/>
      <c r="X17" s="13"/>
      <c r="Y17" s="18"/>
      <c r="Z17" s="13"/>
      <c r="AA17" s="13"/>
      <c r="AB17" s="13"/>
      <c r="AC17" s="13"/>
      <c r="AD17" s="1"/>
      <c r="AE17" s="1"/>
      <c r="AF17" s="1"/>
      <c r="AG17" s="1"/>
      <c r="AH17" s="1"/>
      <c r="AI17" s="1"/>
      <c r="AJ17" s="1"/>
    </row>
    <row r="18" spans="1:36" ht="18.75" customHeight="1" x14ac:dyDescent="0.2">
      <c r="A18" s="1"/>
      <c r="B18" s="13"/>
      <c r="C18" s="13"/>
      <c r="D18" s="13"/>
      <c r="E18" s="13"/>
      <c r="F18" s="13"/>
      <c r="G18" s="13"/>
      <c r="H18" s="13"/>
      <c r="I18" s="13"/>
      <c r="J18" s="13"/>
      <c r="K18" s="13"/>
      <c r="L18" s="54" t="s">
        <v>4</v>
      </c>
      <c r="M18" s="55"/>
      <c r="N18" s="56"/>
      <c r="O18" s="18"/>
      <c r="P18" s="13"/>
      <c r="Q18" s="13"/>
      <c r="R18" s="13"/>
      <c r="S18" s="13"/>
      <c r="T18" s="18"/>
      <c r="U18" s="13"/>
      <c r="V18" s="54" t="s">
        <v>5</v>
      </c>
      <c r="W18" s="55"/>
      <c r="X18" s="56"/>
      <c r="Y18" s="18"/>
      <c r="Z18" s="13"/>
      <c r="AA18" s="13"/>
      <c r="AB18" s="13"/>
      <c r="AC18" s="13"/>
      <c r="AD18" s="1"/>
      <c r="AE18" s="1"/>
      <c r="AF18" s="1"/>
      <c r="AG18" s="1"/>
      <c r="AH18" s="1"/>
      <c r="AI18" s="1"/>
      <c r="AJ18" s="1"/>
    </row>
    <row r="19" spans="1:36" ht="18.75" customHeight="1" x14ac:dyDescent="0.2">
      <c r="A19" s="1"/>
      <c r="B19" s="13"/>
      <c r="C19" s="13"/>
      <c r="D19" s="13"/>
      <c r="E19" s="13"/>
      <c r="F19" s="13"/>
      <c r="G19" s="13"/>
      <c r="H19" s="13"/>
      <c r="I19" s="13"/>
      <c r="J19" s="13"/>
      <c r="K19" s="15"/>
      <c r="L19" s="16">
        <f>$B$7</f>
        <v>2024</v>
      </c>
      <c r="M19" s="19">
        <f>R13-R25</f>
        <v>2387000</v>
      </c>
      <c r="N19" s="17">
        <f>(M19-M20)/M20</f>
        <v>0.63393692027799042</v>
      </c>
      <c r="O19" s="20"/>
      <c r="P19" s="13"/>
      <c r="Q19" s="13"/>
      <c r="R19" s="13"/>
      <c r="S19" s="13"/>
      <c r="T19" s="18"/>
      <c r="U19" s="15"/>
      <c r="V19" s="16">
        <f>$B$7</f>
        <v>2024</v>
      </c>
      <c r="W19" s="19">
        <f t="shared" ref="W19:W20" si="1">AB13-(AB25*AB13)</f>
        <v>61287000</v>
      </c>
      <c r="X19" s="17">
        <f>(W19-W20)/W20</f>
        <v>6.5680295502989219E-2</v>
      </c>
      <c r="Y19" s="20"/>
      <c r="Z19" s="13"/>
      <c r="AA19" s="13"/>
      <c r="AB19" s="40"/>
      <c r="AC19" s="13"/>
      <c r="AD19" s="1"/>
      <c r="AE19" s="1"/>
      <c r="AF19" s="1"/>
      <c r="AG19" s="1"/>
      <c r="AH19" s="1"/>
      <c r="AI19" s="1"/>
      <c r="AJ19" s="1"/>
    </row>
    <row r="20" spans="1:36" ht="18.75" customHeight="1" x14ac:dyDescent="0.2">
      <c r="A20" s="1"/>
      <c r="B20" s="13"/>
      <c r="C20" s="13"/>
      <c r="D20" s="13"/>
      <c r="E20" s="13"/>
      <c r="F20" s="13"/>
      <c r="G20" s="13"/>
      <c r="H20" s="13"/>
      <c r="I20" s="13"/>
      <c r="J20" s="18"/>
      <c r="K20" s="13"/>
      <c r="L20" s="16">
        <f>$B$8</f>
        <v>2023</v>
      </c>
      <c r="M20" s="19">
        <f t="shared" ref="M20:M21" si="2">R14-R26</f>
        <v>1460888.7101919986</v>
      </c>
      <c r="N20" s="17">
        <f>(M20-M21)/M21</f>
        <v>0.30477637089121457</v>
      </c>
      <c r="O20" s="18"/>
      <c r="P20" s="13"/>
      <c r="Q20" s="13"/>
      <c r="R20" s="13"/>
      <c r="S20" s="13"/>
      <c r="T20" s="13"/>
      <c r="U20" s="13"/>
      <c r="V20" s="16">
        <f>$B$8</f>
        <v>2023</v>
      </c>
      <c r="W20" s="19">
        <f t="shared" si="1"/>
        <v>57509743.080192</v>
      </c>
      <c r="X20" s="17">
        <f>(W20-W21)/W21</f>
        <v>6.5405623317790054E-2</v>
      </c>
      <c r="Y20" s="18"/>
      <c r="Z20" s="13"/>
      <c r="AA20" s="13"/>
      <c r="AB20" s="40"/>
      <c r="AC20" s="13"/>
      <c r="AD20" s="1"/>
      <c r="AE20" s="1"/>
      <c r="AF20" s="1"/>
      <c r="AG20" s="1"/>
      <c r="AH20" s="1"/>
      <c r="AI20" s="1"/>
      <c r="AJ20" s="1"/>
    </row>
    <row r="21" spans="1:36" ht="18.75" customHeight="1" x14ac:dyDescent="0.2">
      <c r="A21" s="1"/>
      <c r="B21" s="13"/>
      <c r="C21" s="13"/>
      <c r="D21" s="13"/>
      <c r="E21" s="13"/>
      <c r="F21" s="13"/>
      <c r="G21" s="61"/>
      <c r="H21" s="61"/>
      <c r="I21" s="61"/>
      <c r="J21" s="18"/>
      <c r="K21" s="13"/>
      <c r="L21" s="16">
        <f>$B$9</f>
        <v>2022</v>
      </c>
      <c r="M21" s="19">
        <f t="shared" si="2"/>
        <v>1119646.8167140037</v>
      </c>
      <c r="N21" s="17"/>
      <c r="O21" s="18"/>
      <c r="P21" s="13"/>
      <c r="Q21" s="13"/>
      <c r="R21" s="13"/>
      <c r="S21" s="13"/>
      <c r="T21" s="13"/>
      <c r="U21" s="13"/>
      <c r="V21" s="16">
        <f>$B$9</f>
        <v>2022</v>
      </c>
      <c r="W21" s="19">
        <f>AB15-(AB27*AB15)</f>
        <v>53979199.866714001</v>
      </c>
      <c r="X21" s="17"/>
      <c r="Y21" s="18"/>
      <c r="Z21" s="13"/>
      <c r="AA21" s="13"/>
      <c r="AB21" s="40"/>
      <c r="AC21" s="13"/>
      <c r="AD21" s="1"/>
      <c r="AE21" s="1"/>
      <c r="AF21" s="1"/>
      <c r="AG21" s="1"/>
      <c r="AH21" s="1"/>
      <c r="AI21" s="1"/>
      <c r="AJ21" s="1"/>
    </row>
    <row r="22" spans="1:36" ht="12.75" customHeight="1" x14ac:dyDescent="0.2">
      <c r="A22" s="1"/>
      <c r="B22" s="13"/>
      <c r="C22" s="13"/>
      <c r="D22" s="13"/>
      <c r="E22" s="13"/>
      <c r="F22" s="13"/>
      <c r="G22" s="61"/>
      <c r="H22" s="61"/>
      <c r="I22" s="61"/>
      <c r="J22" s="18"/>
      <c r="K22" s="13"/>
      <c r="L22" s="13"/>
      <c r="M22" s="13"/>
      <c r="N22" s="13"/>
      <c r="O22" s="18"/>
      <c r="P22" s="13"/>
      <c r="Q22" s="13"/>
      <c r="R22" s="13"/>
      <c r="S22" s="13"/>
      <c r="T22" s="13"/>
      <c r="U22" s="13"/>
      <c r="V22" s="21"/>
      <c r="W22" s="13"/>
      <c r="X22" s="13"/>
      <c r="Y22" s="18"/>
      <c r="Z22" s="13"/>
      <c r="AA22" s="13"/>
      <c r="AB22" s="13"/>
      <c r="AC22" s="13"/>
      <c r="AD22" s="1"/>
      <c r="AE22" s="1"/>
      <c r="AF22" s="1"/>
      <c r="AG22" s="1"/>
      <c r="AH22" s="1"/>
      <c r="AI22" s="1"/>
      <c r="AJ22" s="1"/>
    </row>
    <row r="23" spans="1:36" ht="12.75" customHeight="1" x14ac:dyDescent="0.2">
      <c r="A23" s="1"/>
      <c r="B23" s="13"/>
      <c r="C23" s="13"/>
      <c r="D23" s="13"/>
      <c r="E23" s="13"/>
      <c r="F23" s="13"/>
      <c r="G23" s="62"/>
      <c r="H23" s="62"/>
      <c r="I23" s="62"/>
      <c r="J23" s="18"/>
      <c r="K23" s="13"/>
      <c r="L23" s="13"/>
      <c r="M23" s="13"/>
      <c r="N23" s="13"/>
      <c r="O23" s="18"/>
      <c r="P23" s="13"/>
      <c r="Q23" s="13"/>
      <c r="R23" s="13"/>
      <c r="S23" s="13"/>
      <c r="T23" s="13"/>
      <c r="U23" s="13"/>
      <c r="V23" s="22"/>
      <c r="W23" s="13"/>
      <c r="X23" s="13"/>
      <c r="Y23" s="18"/>
      <c r="Z23" s="13"/>
      <c r="AA23" s="13"/>
      <c r="AB23" s="13"/>
      <c r="AC23" s="13"/>
      <c r="AD23" s="1"/>
      <c r="AE23" s="1"/>
      <c r="AF23" s="1"/>
      <c r="AG23" s="1"/>
      <c r="AH23" s="1"/>
      <c r="AI23" s="1"/>
      <c r="AJ23" s="1"/>
    </row>
    <row r="24" spans="1:36" ht="18.75" customHeight="1" x14ac:dyDescent="0.2">
      <c r="A24" s="1"/>
      <c r="B24" s="13"/>
      <c r="C24" s="13"/>
      <c r="D24" s="13"/>
      <c r="E24" s="13"/>
      <c r="F24" s="13"/>
      <c r="G24" s="54" t="s">
        <v>7</v>
      </c>
      <c r="H24" s="55"/>
      <c r="I24" s="56"/>
      <c r="J24" s="18"/>
      <c r="K24" s="13"/>
      <c r="L24" s="13"/>
      <c r="M24" s="13"/>
      <c r="N24" s="13"/>
      <c r="O24" s="18"/>
      <c r="P24" s="13"/>
      <c r="Q24" s="54" t="s">
        <v>8</v>
      </c>
      <c r="R24" s="55"/>
      <c r="S24" s="56"/>
      <c r="T24" s="13"/>
      <c r="U24" s="13"/>
      <c r="V24" s="22"/>
      <c r="W24" s="13"/>
      <c r="X24" s="13"/>
      <c r="Y24" s="18"/>
      <c r="Z24" s="13"/>
      <c r="AA24" s="54" t="s">
        <v>9</v>
      </c>
      <c r="AB24" s="55"/>
      <c r="AC24" s="56"/>
      <c r="AD24" s="1"/>
      <c r="AE24" s="1"/>
      <c r="AF24" s="1"/>
      <c r="AG24" s="1"/>
      <c r="AH24" s="1"/>
      <c r="AI24" s="1"/>
      <c r="AJ24" s="1"/>
    </row>
    <row r="25" spans="1:36" ht="18.75" customHeight="1" x14ac:dyDescent="0.2">
      <c r="A25" s="1"/>
      <c r="B25" s="13"/>
      <c r="C25" s="13"/>
      <c r="D25" s="13"/>
      <c r="E25" s="13"/>
      <c r="F25" s="15"/>
      <c r="G25" s="16">
        <f>$B$7</f>
        <v>2024</v>
      </c>
      <c r="H25" s="23">
        <f>M19/M31</f>
        <v>3.8947900859888723E-2</v>
      </c>
      <c r="I25" s="17">
        <f>(H25-H26)/H26</f>
        <v>0.53323367915589603</v>
      </c>
      <c r="J25" s="20"/>
      <c r="K25" s="13"/>
      <c r="L25" s="13"/>
      <c r="M25" s="13"/>
      <c r="N25" s="13"/>
      <c r="O25" s="18"/>
      <c r="P25" s="15"/>
      <c r="Q25" s="16">
        <f>$B$7</f>
        <v>2024</v>
      </c>
      <c r="R25" s="11">
        <v>24400000</v>
      </c>
      <c r="S25" s="17">
        <f>(R25-R26)/R26</f>
        <v>1.2374430661313641E-2</v>
      </c>
      <c r="T25" s="13"/>
      <c r="U25" s="13"/>
      <c r="V25" s="22"/>
      <c r="W25" s="13"/>
      <c r="X25" s="13"/>
      <c r="Y25" s="18"/>
      <c r="Z25" s="15"/>
      <c r="AA25" s="16">
        <f>$B$7</f>
        <v>2024</v>
      </c>
      <c r="AB25" s="12">
        <v>1.15E-2</v>
      </c>
      <c r="AC25" s="17">
        <f>(AB25-AB26)/AB26</f>
        <v>-4.1666666666666706E-2</v>
      </c>
      <c r="AD25" s="1"/>
      <c r="AE25" s="1"/>
      <c r="AF25" s="1"/>
      <c r="AG25" s="1"/>
      <c r="AH25" s="1"/>
      <c r="AI25" s="1"/>
      <c r="AJ25" s="1"/>
    </row>
    <row r="26" spans="1:36" ht="18.75" customHeight="1" x14ac:dyDescent="0.2">
      <c r="A26" s="1"/>
      <c r="B26" s="13"/>
      <c r="C26" s="13"/>
      <c r="D26" s="13"/>
      <c r="E26" s="18"/>
      <c r="F26" s="13"/>
      <c r="G26" s="16">
        <f>$B$8</f>
        <v>2023</v>
      </c>
      <c r="H26" s="23">
        <f t="shared" ref="H26:H27" si="3">M20/M32</f>
        <v>2.5402455861347265E-2</v>
      </c>
      <c r="I26" s="17">
        <f>(H26-H27)/H27</f>
        <v>0.22467569377754718</v>
      </c>
      <c r="J26" s="18"/>
      <c r="K26" s="13"/>
      <c r="L26" s="13"/>
      <c r="M26" s="13"/>
      <c r="N26" s="13"/>
      <c r="O26" s="13"/>
      <c r="P26" s="13"/>
      <c r="Q26" s="16">
        <f>$B$8</f>
        <v>2023</v>
      </c>
      <c r="R26" s="11">
        <v>24101754.510000002</v>
      </c>
      <c r="S26" s="17">
        <f>(R26-R27)/R27</f>
        <v>3.4002556411382841E-2</v>
      </c>
      <c r="T26" s="13"/>
      <c r="U26" s="13"/>
      <c r="V26" s="22"/>
      <c r="W26" s="13"/>
      <c r="X26" s="13"/>
      <c r="Y26" s="13"/>
      <c r="Z26" s="13"/>
      <c r="AA26" s="16">
        <f>$B$8</f>
        <v>2023</v>
      </c>
      <c r="AB26" s="12">
        <v>1.2E-2</v>
      </c>
      <c r="AC26" s="17">
        <f>(AB26-AB27)/AB27</f>
        <v>-0.13043478260869562</v>
      </c>
      <c r="AD26" s="1"/>
      <c r="AE26" s="67" t="s">
        <v>29</v>
      </c>
      <c r="AF26" s="1"/>
      <c r="AG26" s="1"/>
      <c r="AH26" s="1"/>
      <c r="AI26" s="1"/>
      <c r="AJ26" s="1"/>
    </row>
    <row r="27" spans="1:36" ht="18.75" customHeight="1" x14ac:dyDescent="0.2">
      <c r="A27" s="1"/>
      <c r="B27" s="61"/>
      <c r="C27" s="61"/>
      <c r="D27" s="61"/>
      <c r="E27" s="18"/>
      <c r="F27" s="13"/>
      <c r="G27" s="16">
        <f>$B$9</f>
        <v>2022</v>
      </c>
      <c r="H27" s="23">
        <f t="shared" si="3"/>
        <v>2.0742189944990795E-2</v>
      </c>
      <c r="I27" s="17"/>
      <c r="J27" s="18"/>
      <c r="K27" s="13"/>
      <c r="L27" s="13"/>
      <c r="M27" s="13"/>
      <c r="N27" s="13"/>
      <c r="O27" s="13"/>
      <c r="P27" s="13"/>
      <c r="Q27" s="16">
        <f>$B$9</f>
        <v>2022</v>
      </c>
      <c r="R27" s="11">
        <v>23309182.709999997</v>
      </c>
      <c r="S27" s="17"/>
      <c r="T27" s="13"/>
      <c r="U27" s="13"/>
      <c r="V27" s="22"/>
      <c r="W27" s="13"/>
      <c r="X27" s="13"/>
      <c r="Y27" s="13"/>
      <c r="Z27" s="13"/>
      <c r="AA27" s="16">
        <f>$B$9</f>
        <v>2022</v>
      </c>
      <c r="AB27" s="12">
        <v>1.38E-2</v>
      </c>
      <c r="AC27" s="17"/>
      <c r="AD27" s="1"/>
      <c r="AE27" s="68" t="s">
        <v>28</v>
      </c>
      <c r="AF27" s="1"/>
      <c r="AG27" s="1"/>
      <c r="AH27" s="1"/>
      <c r="AI27" s="1"/>
      <c r="AJ27" s="1"/>
    </row>
    <row r="28" spans="1:36" ht="12.75" customHeight="1" x14ac:dyDescent="0.2">
      <c r="A28" s="1"/>
      <c r="B28" s="61"/>
      <c r="C28" s="61"/>
      <c r="D28" s="61"/>
      <c r="E28" s="18"/>
      <c r="F28" s="13"/>
      <c r="G28" s="13"/>
      <c r="H28" s="13"/>
      <c r="I28" s="13"/>
      <c r="J28" s="18"/>
      <c r="K28" s="13"/>
      <c r="L28" s="13"/>
      <c r="M28" s="13"/>
      <c r="N28" s="13"/>
      <c r="O28" s="13"/>
      <c r="P28" s="13"/>
      <c r="Q28" s="13"/>
      <c r="R28" s="13"/>
      <c r="S28" s="13"/>
      <c r="T28" s="13"/>
      <c r="U28" s="13"/>
      <c r="V28" s="22"/>
      <c r="W28" s="13"/>
      <c r="X28" s="13"/>
      <c r="Y28" s="13"/>
      <c r="Z28" s="13"/>
      <c r="AA28" s="13"/>
      <c r="AB28" s="13"/>
      <c r="AC28" s="13"/>
      <c r="AD28" s="1"/>
      <c r="AE28" s="1"/>
      <c r="AF28" s="1"/>
      <c r="AG28" s="1"/>
      <c r="AH28" s="1"/>
      <c r="AI28" s="1"/>
      <c r="AJ28" s="1"/>
    </row>
    <row r="29" spans="1:36" ht="12.75" customHeight="1" x14ac:dyDescent="0.2">
      <c r="A29" s="1"/>
      <c r="B29" s="62"/>
      <c r="C29" s="62"/>
      <c r="D29" s="62"/>
      <c r="E29" s="18"/>
      <c r="F29" s="13"/>
      <c r="G29" s="13"/>
      <c r="H29" s="13"/>
      <c r="I29" s="13"/>
      <c r="J29" s="18"/>
      <c r="K29" s="13"/>
      <c r="L29" s="13"/>
      <c r="M29" s="13"/>
      <c r="N29" s="13"/>
      <c r="O29" s="13"/>
      <c r="P29" s="13"/>
      <c r="Q29" s="13"/>
      <c r="R29" s="13"/>
      <c r="S29" s="13"/>
      <c r="T29" s="13"/>
      <c r="U29" s="13"/>
      <c r="V29" s="22"/>
      <c r="W29" s="13"/>
      <c r="X29" s="13"/>
      <c r="Y29" s="13"/>
      <c r="Z29" s="13"/>
      <c r="AA29" s="13"/>
      <c r="AB29" s="13"/>
      <c r="AC29" s="13"/>
      <c r="AD29" s="1"/>
      <c r="AE29" s="1"/>
      <c r="AF29" s="1"/>
      <c r="AG29" s="1"/>
      <c r="AH29" s="1"/>
      <c r="AI29" s="1"/>
      <c r="AJ29" s="1"/>
    </row>
    <row r="30" spans="1:36" ht="18.75" customHeight="1" x14ac:dyDescent="0.2">
      <c r="A30" s="1"/>
      <c r="B30" s="54" t="s">
        <v>10</v>
      </c>
      <c r="C30" s="55"/>
      <c r="D30" s="56"/>
      <c r="E30" s="18"/>
      <c r="F30" s="13"/>
      <c r="G30" s="13"/>
      <c r="H30" s="13"/>
      <c r="I30" s="13"/>
      <c r="J30" s="18"/>
      <c r="K30" s="13"/>
      <c r="L30" s="54" t="s">
        <v>5</v>
      </c>
      <c r="M30" s="55"/>
      <c r="N30" s="56"/>
      <c r="O30" s="13"/>
      <c r="P30" s="13"/>
      <c r="Q30" s="13"/>
      <c r="R30" s="13"/>
      <c r="S30" s="13"/>
      <c r="T30" s="13"/>
      <c r="U30" s="13"/>
      <c r="V30" s="22"/>
      <c r="W30" s="13"/>
      <c r="X30" s="13"/>
      <c r="Y30" s="13"/>
      <c r="Z30" s="13"/>
      <c r="AA30" s="13"/>
      <c r="AB30" s="13"/>
      <c r="AC30" s="13"/>
      <c r="AD30" s="1"/>
      <c r="AE30" s="1"/>
      <c r="AF30" s="1"/>
      <c r="AG30" s="1"/>
      <c r="AH30" s="1"/>
      <c r="AI30" s="1"/>
      <c r="AJ30" s="1"/>
    </row>
    <row r="31" spans="1:36" ht="18.75" customHeight="1" x14ac:dyDescent="0.2">
      <c r="A31" s="1"/>
      <c r="B31" s="16">
        <f>$B$7</f>
        <v>2024</v>
      </c>
      <c r="C31" s="23">
        <f>H25*H37</f>
        <v>0.13202433628318586</v>
      </c>
      <c r="D31" s="17">
        <f>(C31-C32)/C32</f>
        <v>0.63060045994700842</v>
      </c>
      <c r="E31" s="20"/>
      <c r="F31" s="13"/>
      <c r="G31" s="13"/>
      <c r="H31" s="13"/>
      <c r="I31" s="13"/>
      <c r="J31" s="18"/>
      <c r="K31" s="15"/>
      <c r="L31" s="16">
        <f>$B$7</f>
        <v>2024</v>
      </c>
      <c r="M31" s="19">
        <f>W19</f>
        <v>61287000</v>
      </c>
      <c r="N31" s="17">
        <f>(M31-M32)/M32</f>
        <v>6.5680295502989219E-2</v>
      </c>
      <c r="O31" s="24"/>
      <c r="P31" s="25"/>
      <c r="Q31" s="25"/>
      <c r="R31" s="25"/>
      <c r="S31" s="25"/>
      <c r="T31" s="25"/>
      <c r="U31" s="25"/>
      <c r="V31" s="26"/>
      <c r="W31" s="13"/>
      <c r="X31" s="13"/>
      <c r="Y31" s="13"/>
      <c r="Z31" s="13"/>
      <c r="AA31" s="13"/>
      <c r="AB31" s="13"/>
      <c r="AC31" s="13"/>
      <c r="AD31" s="1"/>
      <c r="AE31" s="1"/>
      <c r="AF31" s="1"/>
      <c r="AG31" s="1"/>
      <c r="AH31" s="1"/>
      <c r="AI31" s="1"/>
      <c r="AJ31" s="1"/>
    </row>
    <row r="32" spans="1:36" ht="18.75" customHeight="1" x14ac:dyDescent="0.2">
      <c r="A32" s="1"/>
      <c r="B32" s="16">
        <f>$B$8</f>
        <v>2023</v>
      </c>
      <c r="C32" s="23">
        <f t="shared" ref="C32:C33" si="4">H26*H38</f>
        <v>8.0966698787437119E-2</v>
      </c>
      <c r="D32" s="17">
        <f>(C32-C33)/C33</f>
        <v>0.32521889519160097</v>
      </c>
      <c r="E32" s="18"/>
      <c r="F32" s="13"/>
      <c r="G32" s="13"/>
      <c r="H32" s="13"/>
      <c r="I32" s="13"/>
      <c r="J32" s="18"/>
      <c r="K32" s="13"/>
      <c r="L32" s="16">
        <f>$B$8</f>
        <v>2023</v>
      </c>
      <c r="M32" s="19">
        <f t="shared" ref="M32:M33" si="5">W20</f>
        <v>57509743.080192</v>
      </c>
      <c r="N32" s="17">
        <f>(M32-M33)/M33</f>
        <v>6.5405623317790054E-2</v>
      </c>
      <c r="O32" s="13"/>
      <c r="P32" s="13"/>
      <c r="Q32" s="13"/>
      <c r="R32" s="13"/>
      <c r="S32" s="13"/>
      <c r="T32" s="13"/>
      <c r="U32" s="13"/>
      <c r="V32" s="13"/>
      <c r="W32" s="13"/>
      <c r="X32" s="13"/>
      <c r="Y32" s="13"/>
      <c r="Z32" s="13"/>
      <c r="AA32" s="13"/>
      <c r="AB32" s="13"/>
      <c r="AC32" s="13"/>
      <c r="AD32" s="1"/>
      <c r="AE32" s="1"/>
      <c r="AF32" s="1"/>
      <c r="AG32" s="1"/>
      <c r="AH32" s="1"/>
      <c r="AI32" s="1"/>
      <c r="AJ32" s="1"/>
    </row>
    <row r="33" spans="1:36" ht="18.75" customHeight="1" x14ac:dyDescent="0.2">
      <c r="A33" s="1"/>
      <c r="B33" s="16">
        <f>$B$9</f>
        <v>2022</v>
      </c>
      <c r="C33" s="23">
        <f t="shared" si="4"/>
        <v>6.1096849042233815E-2</v>
      </c>
      <c r="D33" s="17"/>
      <c r="E33" s="18"/>
      <c r="F33" s="13"/>
      <c r="G33" s="61"/>
      <c r="H33" s="61"/>
      <c r="I33" s="61"/>
      <c r="J33" s="18"/>
      <c r="K33" s="13"/>
      <c r="L33" s="16">
        <f>$B$9</f>
        <v>2022</v>
      </c>
      <c r="M33" s="19">
        <f t="shared" si="5"/>
        <v>53979199.866714001</v>
      </c>
      <c r="N33" s="17"/>
      <c r="O33" s="13"/>
      <c r="P33" s="13"/>
      <c r="Q33" s="13"/>
      <c r="R33" s="13"/>
      <c r="S33" s="13"/>
      <c r="T33" s="13"/>
      <c r="U33" s="13"/>
      <c r="V33" s="13"/>
      <c r="W33" s="13"/>
      <c r="X33" s="13"/>
      <c r="Y33" s="13"/>
      <c r="Z33" s="13"/>
      <c r="AA33" s="13"/>
      <c r="AB33" s="13"/>
      <c r="AC33" s="13"/>
      <c r="AD33" s="1"/>
      <c r="AE33" s="1"/>
      <c r="AF33" s="1"/>
      <c r="AG33" s="1"/>
      <c r="AH33" s="1"/>
      <c r="AI33" s="1"/>
      <c r="AJ33" s="1"/>
    </row>
    <row r="34" spans="1:36" ht="12.75" customHeight="1" x14ac:dyDescent="0.2">
      <c r="A34" s="1"/>
      <c r="B34" s="13"/>
      <c r="C34" s="13"/>
      <c r="D34" s="13"/>
      <c r="E34" s="18"/>
      <c r="F34" s="13"/>
      <c r="G34" s="61"/>
      <c r="H34" s="61"/>
      <c r="I34" s="61"/>
      <c r="J34" s="18"/>
      <c r="K34" s="13"/>
      <c r="L34" s="13"/>
      <c r="M34" s="13"/>
      <c r="N34" s="13"/>
      <c r="O34" s="13"/>
      <c r="P34" s="13"/>
      <c r="Q34" s="13"/>
      <c r="R34" s="13"/>
      <c r="S34" s="13"/>
      <c r="T34" s="13"/>
      <c r="U34" s="13"/>
      <c r="V34" s="13"/>
      <c r="W34" s="13"/>
      <c r="X34" s="13"/>
      <c r="Y34" s="13"/>
      <c r="Z34" s="13"/>
      <c r="AA34" s="13"/>
      <c r="AB34" s="13"/>
      <c r="AC34" s="13"/>
      <c r="AD34" s="1"/>
      <c r="AE34" s="1"/>
      <c r="AF34" s="1"/>
      <c r="AG34" s="1"/>
      <c r="AH34" s="1"/>
      <c r="AI34" s="1"/>
      <c r="AJ34" s="1"/>
    </row>
    <row r="35" spans="1:36" ht="12.75" customHeight="1" x14ac:dyDescent="0.2">
      <c r="A35" s="1"/>
      <c r="B35" s="13"/>
      <c r="C35" s="13"/>
      <c r="D35" s="13"/>
      <c r="E35" s="18"/>
      <c r="F35" s="13"/>
      <c r="G35" s="62"/>
      <c r="H35" s="62"/>
      <c r="I35" s="62"/>
      <c r="J35" s="18"/>
      <c r="K35" s="13"/>
      <c r="L35" s="13"/>
      <c r="M35" s="13"/>
      <c r="N35" s="13"/>
      <c r="O35" s="13"/>
      <c r="P35" s="13"/>
      <c r="Q35" s="13"/>
      <c r="R35" s="13"/>
      <c r="S35" s="13"/>
      <c r="T35" s="13"/>
      <c r="U35" s="13"/>
      <c r="V35" s="13"/>
      <c r="W35" s="13"/>
      <c r="X35" s="13"/>
      <c r="Y35" s="13"/>
      <c r="Z35" s="13"/>
      <c r="AA35" s="13"/>
      <c r="AB35" s="13"/>
      <c r="AC35" s="13"/>
      <c r="AD35" s="1"/>
      <c r="AE35" s="1"/>
      <c r="AF35" s="1"/>
      <c r="AG35" s="1"/>
      <c r="AH35" s="1"/>
      <c r="AI35" s="1"/>
      <c r="AJ35" s="1"/>
    </row>
    <row r="36" spans="1:36" ht="18.75" customHeight="1" x14ac:dyDescent="0.2">
      <c r="A36" s="1"/>
      <c r="B36" s="13"/>
      <c r="C36" s="13"/>
      <c r="D36" s="13"/>
      <c r="E36" s="18"/>
      <c r="F36" s="13"/>
      <c r="G36" s="54" t="s">
        <v>11</v>
      </c>
      <c r="H36" s="55"/>
      <c r="I36" s="56"/>
      <c r="J36" s="18"/>
      <c r="K36" s="13"/>
      <c r="L36" s="13"/>
      <c r="M36" s="13"/>
      <c r="N36" s="13"/>
      <c r="O36" s="13"/>
      <c r="P36" s="13"/>
      <c r="Q36" s="54" t="s">
        <v>12</v>
      </c>
      <c r="R36" s="55"/>
      <c r="S36" s="56"/>
      <c r="T36" s="13"/>
      <c r="U36" s="13"/>
      <c r="V36" s="13"/>
      <c r="W36" s="13"/>
      <c r="X36" s="13"/>
      <c r="Y36" s="13"/>
      <c r="Z36" s="13"/>
      <c r="AA36" s="13"/>
      <c r="AB36" s="13"/>
      <c r="AC36" s="13"/>
      <c r="AD36" s="1"/>
      <c r="AE36" s="1"/>
      <c r="AF36" s="1"/>
      <c r="AG36" s="1"/>
      <c r="AH36" s="1"/>
      <c r="AI36" s="1"/>
      <c r="AJ36" s="1"/>
    </row>
    <row r="37" spans="1:36" ht="18.75" customHeight="1" x14ac:dyDescent="0.2">
      <c r="A37" s="1"/>
      <c r="B37" s="13"/>
      <c r="C37" s="13"/>
      <c r="D37" s="13"/>
      <c r="E37" s="18"/>
      <c r="F37" s="15"/>
      <c r="G37" s="16">
        <f>$B$7</f>
        <v>2024</v>
      </c>
      <c r="H37" s="27">
        <f>M31/M43</f>
        <v>3.3897676991150441</v>
      </c>
      <c r="I37" s="17">
        <f>(H37-H38)/H38</f>
        <v>6.3504201684844538E-2</v>
      </c>
      <c r="J37" s="20"/>
      <c r="K37" s="13"/>
      <c r="L37" s="13"/>
      <c r="M37" s="13"/>
      <c r="N37" s="13"/>
      <c r="O37" s="13"/>
      <c r="P37" s="15"/>
      <c r="Q37" s="16">
        <f>$B$7</f>
        <v>2024</v>
      </c>
      <c r="R37" s="11">
        <v>12700000</v>
      </c>
      <c r="S37" s="17">
        <f>(R37-R38)/R38</f>
        <v>5.1771586236666863E-3</v>
      </c>
      <c r="T37" s="13"/>
      <c r="U37" s="13"/>
      <c r="V37" s="13"/>
      <c r="W37" s="13"/>
      <c r="X37" s="13"/>
      <c r="Y37" s="13"/>
      <c r="Z37" s="13"/>
      <c r="AA37" s="13"/>
      <c r="AB37" s="13"/>
      <c r="AC37" s="13"/>
      <c r="AD37" s="1"/>
      <c r="AE37" s="1"/>
      <c r="AF37" s="1"/>
      <c r="AG37" s="1"/>
      <c r="AH37" s="1"/>
      <c r="AI37" s="1"/>
      <c r="AJ37" s="1"/>
    </row>
    <row r="38" spans="1:36" ht="18.75" customHeight="1" x14ac:dyDescent="0.2">
      <c r="A38" s="1"/>
      <c r="B38" s="13"/>
      <c r="C38" s="13"/>
      <c r="D38" s="13"/>
      <c r="E38" s="13"/>
      <c r="F38" s="13"/>
      <c r="G38" s="16">
        <f>$B$8</f>
        <v>2023</v>
      </c>
      <c r="H38" s="27">
        <f t="shared" ref="H38:H39" si="6">M32/M44</f>
        <v>3.1873571291442411</v>
      </c>
      <c r="I38" s="17">
        <f>(H38-H39)/H39</f>
        <v>8.2097817344545687E-2</v>
      </c>
      <c r="J38" s="28"/>
      <c r="K38" s="13"/>
      <c r="L38" s="13"/>
      <c r="M38" s="13"/>
      <c r="N38" s="13"/>
      <c r="O38" s="18"/>
      <c r="P38" s="13"/>
      <c r="Q38" s="16">
        <f>$B$8</f>
        <v>2023</v>
      </c>
      <c r="R38" s="11">
        <v>12634588.729999999</v>
      </c>
      <c r="S38" s="17">
        <f>(R38-R39)/R39</f>
        <v>-8.3642266908969004E-2</v>
      </c>
      <c r="T38" s="13"/>
      <c r="U38" s="13"/>
      <c r="V38" s="13"/>
      <c r="W38" s="13"/>
      <c r="X38" s="13"/>
      <c r="Y38" s="13"/>
      <c r="Z38" s="13"/>
      <c r="AA38" s="13"/>
      <c r="AB38" s="13"/>
      <c r="AC38" s="13"/>
      <c r="AD38" s="1"/>
      <c r="AE38" s="1"/>
      <c r="AF38" s="1"/>
      <c r="AG38" s="1"/>
      <c r="AH38" s="1"/>
      <c r="AI38" s="1"/>
      <c r="AJ38" s="1"/>
    </row>
    <row r="39" spans="1:36" ht="18.75" customHeight="1" x14ac:dyDescent="0.2">
      <c r="A39" s="1"/>
      <c r="B39" s="13"/>
      <c r="C39" s="13"/>
      <c r="D39" s="13"/>
      <c r="E39" s="13"/>
      <c r="F39" s="13"/>
      <c r="G39" s="16">
        <f>$B$9</f>
        <v>2022</v>
      </c>
      <c r="H39" s="27">
        <f t="shared" si="6"/>
        <v>2.9455351245102546</v>
      </c>
      <c r="I39" s="17"/>
      <c r="J39" s="18"/>
      <c r="K39" s="13"/>
      <c r="L39" s="13"/>
      <c r="M39" s="13"/>
      <c r="N39" s="13"/>
      <c r="O39" s="18"/>
      <c r="P39" s="13"/>
      <c r="Q39" s="16">
        <f>$B$9</f>
        <v>2022</v>
      </c>
      <c r="R39" s="11">
        <v>13787834.459999999</v>
      </c>
      <c r="S39" s="17"/>
      <c r="T39" s="13"/>
      <c r="U39" s="13"/>
      <c r="V39" s="13"/>
      <c r="W39" s="13"/>
      <c r="X39" s="13"/>
      <c r="Y39" s="13"/>
      <c r="Z39" s="13"/>
      <c r="AA39" s="13"/>
      <c r="AB39" s="13"/>
      <c r="AC39" s="13"/>
      <c r="AD39" s="1"/>
      <c r="AE39" s="1"/>
      <c r="AF39" s="1"/>
      <c r="AG39" s="1"/>
      <c r="AH39" s="1"/>
      <c r="AI39" s="1"/>
      <c r="AJ39" s="1"/>
    </row>
    <row r="40" spans="1:36" ht="12.75" customHeight="1" x14ac:dyDescent="0.2">
      <c r="A40" s="1"/>
      <c r="B40" s="13"/>
      <c r="C40" s="13"/>
      <c r="D40" s="13"/>
      <c r="E40" s="13"/>
      <c r="F40" s="13"/>
      <c r="G40" s="13"/>
      <c r="H40" s="13"/>
      <c r="I40" s="13"/>
      <c r="J40" s="18"/>
      <c r="K40" s="13"/>
      <c r="L40" s="13"/>
      <c r="M40" s="13"/>
      <c r="N40" s="13"/>
      <c r="O40" s="18"/>
      <c r="P40" s="13"/>
      <c r="Q40" s="13"/>
      <c r="R40" s="13"/>
      <c r="S40" s="13"/>
      <c r="T40" s="13"/>
      <c r="U40" s="13"/>
      <c r="V40" s="13"/>
      <c r="W40" s="13"/>
      <c r="X40" s="13"/>
      <c r="Y40" s="13"/>
      <c r="Z40" s="13"/>
      <c r="AA40" s="13"/>
      <c r="AB40" s="13"/>
      <c r="AC40" s="13"/>
      <c r="AD40" s="1"/>
      <c r="AE40" s="1"/>
      <c r="AF40" s="1"/>
      <c r="AG40" s="1"/>
      <c r="AH40" s="1"/>
      <c r="AI40" s="1"/>
      <c r="AJ40" s="1"/>
    </row>
    <row r="41" spans="1:36" ht="12.75" customHeight="1" x14ac:dyDescent="0.2">
      <c r="A41" s="1"/>
      <c r="B41" s="13"/>
      <c r="C41" s="13"/>
      <c r="D41" s="13"/>
      <c r="E41" s="13"/>
      <c r="F41" s="13"/>
      <c r="G41" s="13"/>
      <c r="H41" s="13"/>
      <c r="I41" s="13"/>
      <c r="J41" s="18"/>
      <c r="K41" s="13"/>
      <c r="L41" s="13"/>
      <c r="M41" s="13"/>
      <c r="N41" s="13"/>
      <c r="O41" s="18"/>
      <c r="P41" s="13"/>
      <c r="Q41" s="13"/>
      <c r="R41" s="13"/>
      <c r="S41" s="13"/>
      <c r="T41" s="13"/>
      <c r="U41" s="13"/>
      <c r="V41" s="13"/>
      <c r="W41" s="13"/>
      <c r="X41" s="13"/>
      <c r="Y41" s="13"/>
      <c r="Z41" s="13"/>
      <c r="AA41" s="13"/>
      <c r="AB41" s="13"/>
      <c r="AC41" s="13"/>
      <c r="AD41" s="1"/>
      <c r="AE41" s="1"/>
      <c r="AF41" s="1"/>
      <c r="AG41" s="1"/>
      <c r="AH41" s="1"/>
      <c r="AI41" s="1"/>
      <c r="AJ41" s="1"/>
    </row>
    <row r="42" spans="1:36" ht="18.75" customHeight="1" x14ac:dyDescent="0.2">
      <c r="A42" s="1"/>
      <c r="B42" s="13"/>
      <c r="C42" s="13"/>
      <c r="D42" s="13"/>
      <c r="E42" s="13"/>
      <c r="F42" s="13"/>
      <c r="G42" s="13"/>
      <c r="H42" s="13"/>
      <c r="I42" s="13"/>
      <c r="J42" s="18"/>
      <c r="K42" s="13"/>
      <c r="L42" s="54" t="s">
        <v>13</v>
      </c>
      <c r="M42" s="55"/>
      <c r="N42" s="56"/>
      <c r="O42" s="18"/>
      <c r="P42" s="13"/>
      <c r="Q42" s="13"/>
      <c r="R42" s="13"/>
      <c r="S42" s="13"/>
      <c r="T42" s="13"/>
      <c r="U42" s="13"/>
      <c r="V42" s="54" t="s">
        <v>14</v>
      </c>
      <c r="W42" s="55"/>
      <c r="X42" s="56"/>
      <c r="Y42" s="13"/>
      <c r="Z42" s="13"/>
      <c r="AA42" s="13"/>
      <c r="AB42" s="13"/>
      <c r="AC42" s="13"/>
      <c r="AD42" s="1"/>
      <c r="AE42" s="1"/>
      <c r="AF42" s="1"/>
      <c r="AG42" s="1"/>
      <c r="AH42" s="1"/>
      <c r="AI42" s="1"/>
      <c r="AJ42" s="1"/>
    </row>
    <row r="43" spans="1:36" ht="18.75" customHeight="1" x14ac:dyDescent="0.2">
      <c r="A43" s="1"/>
      <c r="B43" s="13"/>
      <c r="C43" s="13"/>
      <c r="D43" s="13"/>
      <c r="E43" s="13"/>
      <c r="F43" s="13"/>
      <c r="G43" s="13"/>
      <c r="H43" s="13"/>
      <c r="I43" s="13"/>
      <c r="J43" s="18"/>
      <c r="K43" s="15"/>
      <c r="L43" s="16">
        <f>$B$7</f>
        <v>2024</v>
      </c>
      <c r="M43" s="19">
        <f>R37+R49</f>
        <v>18080000</v>
      </c>
      <c r="N43" s="17">
        <f>(M43-M44)/M44</f>
        <v>2.0461544154664548E-3</v>
      </c>
      <c r="O43" s="20"/>
      <c r="P43" s="13"/>
      <c r="Q43" s="13"/>
      <c r="R43" s="13"/>
      <c r="S43" s="13"/>
      <c r="T43" s="13"/>
      <c r="U43" s="15"/>
      <c r="V43" s="16">
        <f>$B$7</f>
        <v>2024</v>
      </c>
      <c r="W43" s="11">
        <v>1230000</v>
      </c>
      <c r="X43" s="17">
        <f>(W43-W44)/W44</f>
        <v>2.8265031880099511E-3</v>
      </c>
      <c r="Y43" s="13"/>
      <c r="Z43" s="13"/>
      <c r="AA43" s="13"/>
      <c r="AB43" s="13"/>
      <c r="AC43" s="13"/>
      <c r="AD43" s="1"/>
      <c r="AE43" s="1"/>
      <c r="AF43" s="1"/>
      <c r="AG43" s="1"/>
      <c r="AH43" s="1"/>
      <c r="AI43" s="1"/>
      <c r="AJ43" s="1"/>
    </row>
    <row r="44" spans="1:36" ht="18.75" customHeight="1" x14ac:dyDescent="0.2">
      <c r="A44" s="1"/>
      <c r="B44" s="13"/>
      <c r="C44" s="13"/>
      <c r="D44" s="13"/>
      <c r="E44" s="13"/>
      <c r="F44" s="13"/>
      <c r="G44" s="13"/>
      <c r="H44" s="13"/>
      <c r="I44" s="13"/>
      <c r="J44" s="13"/>
      <c r="K44" s="13"/>
      <c r="L44" s="16">
        <f>$B$8</f>
        <v>2023</v>
      </c>
      <c r="M44" s="19">
        <f t="shared" ref="M44:M45" si="7">R38+R50</f>
        <v>18043081.07</v>
      </c>
      <c r="N44" s="17">
        <f>(M44-M45)/M45</f>
        <v>-1.542577182875945E-2</v>
      </c>
      <c r="O44" s="18"/>
      <c r="P44" s="13"/>
      <c r="Q44" s="13"/>
      <c r="R44" s="13"/>
      <c r="S44" s="13"/>
      <c r="T44" s="18"/>
      <c r="U44" s="13"/>
      <c r="V44" s="16">
        <f>$B$8</f>
        <v>2023</v>
      </c>
      <c r="W44" s="11">
        <v>1226533.2</v>
      </c>
      <c r="X44" s="17">
        <f>(W44-W45)/W45</f>
        <v>0.16157128071202703</v>
      </c>
      <c r="Y44" s="13"/>
      <c r="Z44" s="13"/>
      <c r="AA44" s="13"/>
      <c r="AB44" s="13"/>
      <c r="AC44" s="13"/>
      <c r="AD44" s="1"/>
      <c r="AE44" s="1"/>
      <c r="AF44" s="1"/>
      <c r="AG44" s="1"/>
      <c r="AH44" s="1"/>
      <c r="AI44" s="1"/>
      <c r="AJ44" s="1"/>
    </row>
    <row r="45" spans="1:36" ht="18.75" customHeight="1" x14ac:dyDescent="0.2">
      <c r="A45" s="1"/>
      <c r="B45" s="13"/>
      <c r="C45" s="13"/>
      <c r="D45" s="13"/>
      <c r="E45" s="13"/>
      <c r="F45" s="13"/>
      <c r="G45" s="13"/>
      <c r="H45" s="13"/>
      <c r="I45" s="13"/>
      <c r="J45" s="13"/>
      <c r="K45" s="13"/>
      <c r="L45" s="16">
        <f>$B$9</f>
        <v>2022</v>
      </c>
      <c r="M45" s="19">
        <f t="shared" si="7"/>
        <v>18325770.219999995</v>
      </c>
      <c r="N45" s="17"/>
      <c r="O45" s="18"/>
      <c r="P45" s="13"/>
      <c r="Q45" s="13"/>
      <c r="R45" s="13"/>
      <c r="S45" s="13"/>
      <c r="T45" s="18"/>
      <c r="U45" s="13"/>
      <c r="V45" s="16">
        <f>$B$9</f>
        <v>2022</v>
      </c>
      <c r="W45" s="11">
        <v>1055925.9000000001</v>
      </c>
      <c r="X45" s="17"/>
      <c r="Y45" s="13"/>
      <c r="Z45" s="13"/>
      <c r="AA45" s="13"/>
      <c r="AB45" s="13"/>
      <c r="AC45" s="13"/>
      <c r="AD45" s="1"/>
      <c r="AE45" s="1"/>
      <c r="AF45" s="1"/>
      <c r="AG45" s="1"/>
      <c r="AH45" s="1"/>
      <c r="AI45" s="1"/>
      <c r="AJ45" s="1"/>
    </row>
    <row r="46" spans="1:36" ht="12.75" customHeight="1" x14ac:dyDescent="0.2">
      <c r="A46" s="1"/>
      <c r="B46" s="13"/>
      <c r="C46" s="13"/>
      <c r="D46" s="13"/>
      <c r="E46" s="13"/>
      <c r="F46" s="13"/>
      <c r="G46" s="13"/>
      <c r="H46" s="13"/>
      <c r="I46" s="13"/>
      <c r="J46" s="13"/>
      <c r="K46" s="13"/>
      <c r="L46" s="13"/>
      <c r="M46" s="13"/>
      <c r="N46" s="13"/>
      <c r="O46" s="18"/>
      <c r="P46" s="13"/>
      <c r="Q46" s="13"/>
      <c r="R46" s="13"/>
      <c r="S46" s="13"/>
      <c r="T46" s="18"/>
      <c r="U46" s="13"/>
      <c r="V46" s="13"/>
      <c r="W46" s="13"/>
      <c r="X46" s="13"/>
      <c r="Y46" s="13"/>
      <c r="Z46" s="13"/>
      <c r="AA46" s="13"/>
      <c r="AB46" s="13"/>
      <c r="AC46" s="13"/>
      <c r="AD46" s="1"/>
      <c r="AE46" s="1"/>
      <c r="AF46" s="1"/>
      <c r="AG46" s="1"/>
      <c r="AH46" s="1"/>
      <c r="AI46" s="1"/>
      <c r="AJ46" s="1"/>
    </row>
    <row r="47" spans="1:36" ht="12.75" customHeight="1" x14ac:dyDescent="0.2">
      <c r="A47" s="1"/>
      <c r="B47" s="13"/>
      <c r="C47" s="13"/>
      <c r="D47" s="13"/>
      <c r="E47" s="13"/>
      <c r="F47" s="13"/>
      <c r="G47" s="13"/>
      <c r="H47" s="13"/>
      <c r="I47" s="13"/>
      <c r="J47" s="13"/>
      <c r="K47" s="13"/>
      <c r="L47" s="13"/>
      <c r="M47" s="13"/>
      <c r="N47" s="13"/>
      <c r="O47" s="18"/>
      <c r="P47" s="13"/>
      <c r="Q47" s="13"/>
      <c r="R47" s="13"/>
      <c r="S47" s="13"/>
      <c r="T47" s="18"/>
      <c r="U47" s="13"/>
      <c r="V47" s="13"/>
      <c r="W47" s="13"/>
      <c r="X47" s="13"/>
      <c r="Y47" s="13"/>
      <c r="Z47" s="13"/>
      <c r="AA47" s="13"/>
      <c r="AB47" s="13"/>
      <c r="AC47" s="13"/>
      <c r="AD47" s="1"/>
      <c r="AE47" s="1"/>
      <c r="AF47" s="1"/>
      <c r="AG47" s="1"/>
      <c r="AH47" s="1"/>
      <c r="AI47" s="1"/>
      <c r="AJ47" s="1"/>
    </row>
    <row r="48" spans="1:36" ht="18.75" customHeight="1" x14ac:dyDescent="0.2">
      <c r="A48" s="1"/>
      <c r="B48" s="13"/>
      <c r="C48" s="13"/>
      <c r="D48" s="13"/>
      <c r="E48" s="13"/>
      <c r="F48" s="13"/>
      <c r="G48" s="13"/>
      <c r="H48" s="13"/>
      <c r="I48" s="13"/>
      <c r="J48" s="13"/>
      <c r="K48" s="13"/>
      <c r="L48" s="13"/>
      <c r="M48" s="13"/>
      <c r="N48" s="13"/>
      <c r="O48" s="18"/>
      <c r="P48" s="13"/>
      <c r="Q48" s="54" t="s">
        <v>15</v>
      </c>
      <c r="R48" s="55"/>
      <c r="S48" s="56"/>
      <c r="T48" s="18"/>
      <c r="U48" s="13"/>
      <c r="V48" s="54" t="s">
        <v>16</v>
      </c>
      <c r="W48" s="55"/>
      <c r="X48" s="56"/>
      <c r="Y48" s="13"/>
      <c r="Z48" s="13"/>
      <c r="AA48" s="13"/>
      <c r="AB48" s="13"/>
      <c r="AC48" s="13"/>
      <c r="AD48" s="1"/>
      <c r="AE48" s="1"/>
      <c r="AF48" s="1"/>
      <c r="AG48" s="1"/>
      <c r="AH48" s="1"/>
      <c r="AI48" s="1"/>
      <c r="AJ48" s="1"/>
    </row>
    <row r="49" spans="1:36" ht="18.75" customHeight="1" x14ac:dyDescent="0.2">
      <c r="A49" s="1"/>
      <c r="B49" s="13"/>
      <c r="C49" s="13"/>
      <c r="D49" s="13"/>
      <c r="E49" s="13"/>
      <c r="F49" s="13"/>
      <c r="G49" s="13"/>
      <c r="H49" s="13"/>
      <c r="I49" s="13"/>
      <c r="J49" s="13"/>
      <c r="K49" s="13"/>
      <c r="L49" s="13"/>
      <c r="M49" s="13"/>
      <c r="N49" s="13"/>
      <c r="O49" s="18"/>
      <c r="P49" s="15"/>
      <c r="Q49" s="16">
        <f>$B$7</f>
        <v>2024</v>
      </c>
      <c r="R49" s="19">
        <f>W43+W49+W55</f>
        <v>5380000</v>
      </c>
      <c r="S49" s="17">
        <f>(R49-R50)/R50</f>
        <v>-5.2680743927986601E-3</v>
      </c>
      <c r="T49" s="20"/>
      <c r="U49" s="15"/>
      <c r="V49" s="16">
        <f>$B$7</f>
        <v>2024</v>
      </c>
      <c r="W49" s="11">
        <v>3700000</v>
      </c>
      <c r="X49" s="17">
        <f>(W49-W50)/W50</f>
        <v>-1.2646464390394864E-2</v>
      </c>
      <c r="Y49" s="13"/>
      <c r="Z49" s="13"/>
      <c r="AA49" s="13"/>
      <c r="AB49" s="13"/>
      <c r="AC49" s="13"/>
      <c r="AD49" s="1"/>
      <c r="AE49" s="1"/>
      <c r="AF49" s="1"/>
      <c r="AG49" s="1"/>
      <c r="AH49" s="1"/>
      <c r="AI49" s="1"/>
      <c r="AJ49" s="1"/>
    </row>
    <row r="50" spans="1:36" ht="18.75" customHeight="1" x14ac:dyDescent="0.2">
      <c r="A50" s="1"/>
      <c r="B50" s="13"/>
      <c r="C50" s="13"/>
      <c r="D50" s="13"/>
      <c r="E50" s="13"/>
      <c r="F50" s="13"/>
      <c r="G50" s="13"/>
      <c r="H50" s="13"/>
      <c r="I50" s="13"/>
      <c r="J50" s="13"/>
      <c r="K50" s="13"/>
      <c r="L50" s="13"/>
      <c r="M50" s="13"/>
      <c r="N50" s="13"/>
      <c r="O50" s="13"/>
      <c r="P50" s="13"/>
      <c r="Q50" s="16">
        <f>$B$8</f>
        <v>2023</v>
      </c>
      <c r="R50" s="19">
        <f t="shared" ref="R50:R51" si="8">W44+W50+W56</f>
        <v>5408492.3400000017</v>
      </c>
      <c r="S50" s="17">
        <f>(R50-R51)/R51</f>
        <v>0.19183977606593697</v>
      </c>
      <c r="T50" s="18"/>
      <c r="U50" s="13"/>
      <c r="V50" s="16">
        <f>$B$8</f>
        <v>2023</v>
      </c>
      <c r="W50" s="11">
        <v>3747391.2500000023</v>
      </c>
      <c r="X50" s="17">
        <f>(W50-W51)/W51</f>
        <v>0.21060624251920404</v>
      </c>
      <c r="Y50" s="13"/>
      <c r="Z50" s="13"/>
      <c r="AA50" s="13"/>
      <c r="AB50" s="13"/>
      <c r="AC50" s="13"/>
      <c r="AD50" s="1"/>
      <c r="AE50" s="1"/>
      <c r="AF50" s="1"/>
      <c r="AG50" s="1"/>
      <c r="AH50" s="1"/>
      <c r="AI50" s="1"/>
      <c r="AJ50" s="1"/>
    </row>
    <row r="51" spans="1:36" ht="18.75" customHeight="1" x14ac:dyDescent="0.2">
      <c r="A51" s="1"/>
      <c r="B51" s="13"/>
      <c r="C51" s="13"/>
      <c r="D51" s="13"/>
      <c r="E51" s="13"/>
      <c r="F51" s="13"/>
      <c r="G51" s="13"/>
      <c r="H51" s="13"/>
      <c r="I51" s="13"/>
      <c r="J51" s="13"/>
      <c r="K51" s="13"/>
      <c r="L51" s="13"/>
      <c r="M51" s="13"/>
      <c r="N51" s="13"/>
      <c r="O51" s="13"/>
      <c r="P51" s="13"/>
      <c r="Q51" s="16">
        <f>$B$9</f>
        <v>2022</v>
      </c>
      <c r="R51" s="19">
        <f t="shared" si="8"/>
        <v>4537935.7599999951</v>
      </c>
      <c r="S51" s="17"/>
      <c r="T51" s="18"/>
      <c r="U51" s="13"/>
      <c r="V51" s="16">
        <f>$B$9</f>
        <v>2022</v>
      </c>
      <c r="W51" s="11">
        <v>3095466.6499999953</v>
      </c>
      <c r="X51" s="17"/>
      <c r="Y51" s="13"/>
      <c r="Z51" s="13"/>
      <c r="AA51" s="13"/>
      <c r="AB51" s="13"/>
      <c r="AC51" s="13"/>
      <c r="AD51" s="1"/>
      <c r="AE51" s="1"/>
      <c r="AF51" s="1"/>
      <c r="AG51" s="1"/>
      <c r="AH51" s="1"/>
      <c r="AI51" s="1"/>
      <c r="AJ51" s="1"/>
    </row>
    <row r="52" spans="1:36" ht="12.75" customHeight="1" x14ac:dyDescent="0.2">
      <c r="A52" s="1"/>
      <c r="B52" s="13"/>
      <c r="C52" s="13"/>
      <c r="D52" s="13"/>
      <c r="E52" s="13"/>
      <c r="F52" s="13"/>
      <c r="G52" s="13"/>
      <c r="H52" s="13"/>
      <c r="I52" s="13"/>
      <c r="J52" s="13"/>
      <c r="K52" s="13"/>
      <c r="L52" s="13"/>
      <c r="M52" s="13"/>
      <c r="N52" s="13"/>
      <c r="O52" s="13"/>
      <c r="P52" s="13"/>
      <c r="Q52" s="13"/>
      <c r="R52" s="13"/>
      <c r="S52" s="13"/>
      <c r="T52" s="18"/>
      <c r="U52" s="13"/>
      <c r="V52" s="13"/>
      <c r="W52" s="13"/>
      <c r="X52" s="13"/>
      <c r="Y52" s="13"/>
      <c r="Z52" s="13"/>
      <c r="AA52" s="13"/>
      <c r="AB52" s="13"/>
      <c r="AC52" s="13"/>
      <c r="AD52" s="1"/>
      <c r="AE52" s="1"/>
      <c r="AF52" s="1"/>
      <c r="AG52" s="1"/>
      <c r="AH52" s="1"/>
      <c r="AI52" s="1"/>
      <c r="AJ52" s="1"/>
    </row>
    <row r="53" spans="1:36" ht="12.75" customHeight="1" x14ac:dyDescent="0.2">
      <c r="A53" s="1"/>
      <c r="B53" s="13"/>
      <c r="C53" s="13"/>
      <c r="D53" s="13"/>
      <c r="E53" s="13"/>
      <c r="F53" s="13"/>
      <c r="G53" s="13"/>
      <c r="H53" s="13"/>
      <c r="I53" s="13"/>
      <c r="J53" s="13"/>
      <c r="K53" s="13"/>
      <c r="L53" s="13"/>
      <c r="M53" s="13"/>
      <c r="N53" s="13"/>
      <c r="O53" s="13"/>
      <c r="P53" s="13"/>
      <c r="Q53" s="13"/>
      <c r="R53" s="13"/>
      <c r="S53" s="13"/>
      <c r="T53" s="18"/>
      <c r="U53" s="13"/>
      <c r="V53" s="13"/>
      <c r="W53" s="13"/>
      <c r="X53" s="13"/>
      <c r="Y53" s="13"/>
      <c r="Z53" s="13"/>
      <c r="AA53" s="13"/>
      <c r="AB53" s="13"/>
      <c r="AC53" s="13"/>
      <c r="AD53" s="1"/>
      <c r="AE53" s="1"/>
      <c r="AF53" s="1"/>
      <c r="AG53" s="1"/>
      <c r="AH53" s="1"/>
      <c r="AI53" s="1"/>
      <c r="AJ53" s="1"/>
    </row>
    <row r="54" spans="1:36" ht="18.75" customHeight="1" x14ac:dyDescent="0.2">
      <c r="A54" s="1"/>
      <c r="B54" s="13"/>
      <c r="C54" s="13"/>
      <c r="D54" s="13"/>
      <c r="E54" s="13"/>
      <c r="F54" s="13"/>
      <c r="G54" s="13"/>
      <c r="H54" s="13"/>
      <c r="I54" s="13"/>
      <c r="J54" s="13"/>
      <c r="K54" s="13"/>
      <c r="L54" s="13"/>
      <c r="M54" s="13"/>
      <c r="N54" s="13"/>
      <c r="O54" s="13"/>
      <c r="P54" s="13"/>
      <c r="Q54" s="13"/>
      <c r="R54" s="13"/>
      <c r="S54" s="13"/>
      <c r="T54" s="18"/>
      <c r="U54" s="13"/>
      <c r="V54" s="54" t="s">
        <v>17</v>
      </c>
      <c r="W54" s="55"/>
      <c r="X54" s="56"/>
      <c r="Y54" s="13"/>
      <c r="Z54" s="13"/>
      <c r="AA54" s="13"/>
      <c r="AB54" s="13"/>
      <c r="AC54" s="13"/>
      <c r="AD54" s="1"/>
      <c r="AE54" s="1"/>
      <c r="AF54" s="1"/>
      <c r="AG54" s="1"/>
      <c r="AH54" s="1"/>
      <c r="AI54" s="1"/>
      <c r="AJ54" s="1"/>
    </row>
    <row r="55" spans="1:36" ht="18.75" customHeight="1" x14ac:dyDescent="0.2">
      <c r="A55" s="1"/>
      <c r="B55" s="13"/>
      <c r="C55" s="13"/>
      <c r="D55" s="13"/>
      <c r="E55" s="13"/>
      <c r="F55" s="13"/>
      <c r="G55" s="13"/>
      <c r="H55" s="13"/>
      <c r="I55" s="13"/>
      <c r="J55" s="13"/>
      <c r="K55" s="13"/>
      <c r="L55" s="13"/>
      <c r="M55" s="13"/>
      <c r="N55" s="13"/>
      <c r="O55" s="13"/>
      <c r="P55" s="13"/>
      <c r="Q55" s="13"/>
      <c r="R55" s="13"/>
      <c r="S55" s="13"/>
      <c r="T55" s="18"/>
      <c r="U55" s="15"/>
      <c r="V55" s="16">
        <f>$B$7</f>
        <v>2024</v>
      </c>
      <c r="W55" s="11">
        <v>450000</v>
      </c>
      <c r="X55" s="17">
        <f>(W55-W56)/W56</f>
        <v>3.551139040668648E-2</v>
      </c>
      <c r="Y55" s="13"/>
      <c r="Z55" s="13"/>
      <c r="AA55" s="13"/>
      <c r="AB55" s="13"/>
      <c r="AC55" s="13"/>
      <c r="AD55" s="1"/>
      <c r="AE55" s="1"/>
      <c r="AF55" s="1"/>
      <c r="AG55" s="1"/>
      <c r="AH55" s="1"/>
      <c r="AI55" s="1"/>
      <c r="AJ55" s="1"/>
    </row>
    <row r="56" spans="1:36" ht="18.75" customHeight="1" x14ac:dyDescent="0.2">
      <c r="A56" s="1"/>
      <c r="B56" s="13"/>
      <c r="C56" s="13"/>
      <c r="D56" s="13"/>
      <c r="E56" s="13"/>
      <c r="F56" s="13"/>
      <c r="G56" s="13"/>
      <c r="H56" s="13"/>
      <c r="I56" s="13"/>
      <c r="J56" s="13"/>
      <c r="K56" s="13"/>
      <c r="L56" s="13"/>
      <c r="M56" s="13"/>
      <c r="N56" s="13"/>
      <c r="O56" s="13"/>
      <c r="P56" s="13"/>
      <c r="Q56" s="13"/>
      <c r="R56" s="13"/>
      <c r="S56" s="13"/>
      <c r="T56" s="13"/>
      <c r="U56" s="13"/>
      <c r="V56" s="16">
        <f>$B$8</f>
        <v>2023</v>
      </c>
      <c r="W56" s="11">
        <v>434567.89</v>
      </c>
      <c r="X56" s="17">
        <f>(W56-W57)/W57</f>
        <v>0.12424142698044027</v>
      </c>
      <c r="Y56" s="13"/>
      <c r="Z56" s="13"/>
      <c r="AA56" s="13"/>
      <c r="AB56" s="13"/>
      <c r="AC56" s="13"/>
      <c r="AD56" s="1"/>
      <c r="AE56" s="1"/>
      <c r="AF56" s="1"/>
      <c r="AG56" s="1"/>
      <c r="AH56" s="1"/>
      <c r="AI56" s="1"/>
      <c r="AJ56" s="1"/>
    </row>
    <row r="57" spans="1:36" ht="18.75" customHeight="1" x14ac:dyDescent="0.2">
      <c r="A57" s="1"/>
      <c r="B57" s="13"/>
      <c r="C57" s="13"/>
      <c r="D57" s="13"/>
      <c r="E57" s="13"/>
      <c r="F57" s="13"/>
      <c r="G57" s="13"/>
      <c r="H57" s="13"/>
      <c r="I57" s="13"/>
      <c r="J57" s="13"/>
      <c r="K57" s="13"/>
      <c r="L57" s="13"/>
      <c r="M57" s="13"/>
      <c r="N57" s="13"/>
      <c r="O57" s="13"/>
      <c r="P57" s="13"/>
      <c r="Q57" s="13"/>
      <c r="R57" s="13"/>
      <c r="S57" s="13"/>
      <c r="T57" s="13"/>
      <c r="U57" s="13"/>
      <c r="V57" s="16">
        <f>$B$9</f>
        <v>2022</v>
      </c>
      <c r="W57" s="11">
        <v>386543.21</v>
      </c>
      <c r="X57" s="17"/>
      <c r="Y57" s="13"/>
      <c r="Z57" s="13"/>
      <c r="AA57" s="13"/>
      <c r="AB57" s="13"/>
      <c r="AC57" s="13"/>
      <c r="AD57" s="1"/>
      <c r="AE57" s="1"/>
      <c r="AF57" s="1"/>
      <c r="AG57" s="1"/>
      <c r="AH57" s="1"/>
      <c r="AI57" s="1"/>
      <c r="AJ57" s="1"/>
    </row>
    <row r="58" spans="1:36" ht="18.75" customHeight="1" x14ac:dyDescent="0.2">
      <c r="A58" s="1"/>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
      <c r="AE58" s="1"/>
      <c r="AF58" s="1"/>
      <c r="AG58" s="1"/>
      <c r="AH58" s="1"/>
      <c r="AI58" s="1"/>
      <c r="AJ58" s="1"/>
    </row>
    <row r="59" spans="1:36" x14ac:dyDescent="0.2">
      <c r="A59" s="1"/>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
      <c r="AE59" s="1"/>
      <c r="AF59" s="1"/>
      <c r="AG59" s="1"/>
      <c r="AH59" s="1"/>
      <c r="AI59" s="1"/>
      <c r="AJ59" s="1"/>
    </row>
    <row r="60" spans="1:36" x14ac:dyDescent="0.2">
      <c r="A60" s="1"/>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
      <c r="AE60" s="1"/>
      <c r="AF60" s="1"/>
      <c r="AG60" s="1"/>
      <c r="AH60" s="1"/>
      <c r="AI60" s="1"/>
      <c r="AJ60" s="1"/>
    </row>
    <row r="61" spans="1:36" x14ac:dyDescent="0.2">
      <c r="A61" s="1"/>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
      <c r="AE61" s="1"/>
      <c r="AF61" s="1"/>
      <c r="AG61" s="1"/>
      <c r="AH61" s="1"/>
      <c r="AI61" s="1"/>
      <c r="AJ61" s="1"/>
    </row>
    <row r="62" spans="1:36" x14ac:dyDescent="0.2">
      <c r="A62" s="1"/>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
      <c r="AE62" s="1"/>
      <c r="AF62" s="1"/>
      <c r="AG62" s="1"/>
      <c r="AH62" s="1"/>
      <c r="AI62" s="1"/>
      <c r="AJ62" s="1"/>
    </row>
    <row r="63" spans="1:36" x14ac:dyDescent="0.2">
      <c r="A63" s="1"/>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
      <c r="AE63" s="1"/>
      <c r="AF63" s="1"/>
      <c r="AG63" s="1"/>
      <c r="AH63" s="1"/>
      <c r="AI63" s="1"/>
      <c r="AJ63" s="1"/>
    </row>
    <row r="64" spans="1:36" x14ac:dyDescent="0.2">
      <c r="A64" s="1"/>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
      <c r="AE64" s="1"/>
      <c r="AF64" s="1"/>
      <c r="AG64" s="1"/>
      <c r="AH64" s="1"/>
      <c r="AI64" s="1"/>
      <c r="AJ64" s="1"/>
    </row>
    <row r="65" spans="1:36" x14ac:dyDescent="0.2">
      <c r="A65" s="1"/>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
      <c r="AE65" s="1"/>
      <c r="AF65" s="1"/>
      <c r="AG65" s="1"/>
      <c r="AH65" s="1"/>
      <c r="AI65" s="1"/>
      <c r="AJ65" s="1"/>
    </row>
    <row r="66" spans="1:36" x14ac:dyDescent="0.2">
      <c r="A66" s="1"/>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
      <c r="AE66" s="1"/>
      <c r="AF66" s="1"/>
      <c r="AG66" s="1"/>
      <c r="AH66" s="1"/>
      <c r="AI66" s="1"/>
      <c r="AJ66" s="1"/>
    </row>
    <row r="67" spans="1:36" x14ac:dyDescent="0.2">
      <c r="A67" s="1"/>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
      <c r="AE67" s="1"/>
      <c r="AF67" s="1"/>
      <c r="AG67" s="1"/>
      <c r="AH67" s="1"/>
      <c r="AI67" s="1"/>
      <c r="AJ67" s="1"/>
    </row>
    <row r="68" spans="1:36" x14ac:dyDescent="0.2">
      <c r="A68" s="1"/>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
      <c r="AE68" s="1"/>
      <c r="AF68" s="1"/>
      <c r="AG68" s="1"/>
      <c r="AH68" s="1"/>
      <c r="AI68" s="1"/>
      <c r="AJ68" s="1"/>
    </row>
    <row r="69" spans="1:36" x14ac:dyDescent="0.2">
      <c r="A69" s="1"/>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
      <c r="AE69" s="1"/>
      <c r="AF69" s="1"/>
      <c r="AG69" s="1"/>
      <c r="AH69" s="1"/>
      <c r="AI69" s="1"/>
      <c r="AJ69" s="1"/>
    </row>
    <row r="70" spans="1:36" x14ac:dyDescent="0.2">
      <c r="A70" s="1"/>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
      <c r="AE70" s="1"/>
      <c r="AF70" s="1"/>
      <c r="AG70" s="1"/>
      <c r="AH70" s="1"/>
      <c r="AI70" s="1"/>
      <c r="AJ70" s="1"/>
    </row>
    <row r="71" spans="1:36" x14ac:dyDescent="0.2">
      <c r="A71" s="1"/>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
      <c r="AE71" s="1"/>
      <c r="AF71" s="1"/>
      <c r="AG71" s="1"/>
      <c r="AH71" s="1"/>
      <c r="AI71" s="1"/>
      <c r="AJ71" s="1"/>
    </row>
  </sheetData>
  <sheetProtection password="E783" sheet="1" selectLockedCells="1"/>
  <mergeCells count="21">
    <mergeCell ref="AA12:AC12"/>
    <mergeCell ref="AA24:AC24"/>
    <mergeCell ref="G36:I36"/>
    <mergeCell ref="B30:D30"/>
    <mergeCell ref="G24:I24"/>
    <mergeCell ref="L18:N18"/>
    <mergeCell ref="Q12:S12"/>
    <mergeCell ref="Q24:S24"/>
    <mergeCell ref="L30:N30"/>
    <mergeCell ref="B27:D29"/>
    <mergeCell ref="G21:I23"/>
    <mergeCell ref="G33:I35"/>
    <mergeCell ref="V54:X54"/>
    <mergeCell ref="B4:C4"/>
    <mergeCell ref="L42:N42"/>
    <mergeCell ref="Q36:S36"/>
    <mergeCell ref="Q48:S48"/>
    <mergeCell ref="V48:X48"/>
    <mergeCell ref="V18:X18"/>
    <mergeCell ref="V42:X42"/>
    <mergeCell ref="V6:X6"/>
  </mergeCells>
  <hyperlinks>
    <hyperlink ref="AE27" r:id="rId1"/>
  </hyperlinks>
  <printOptions horizontalCentered="1" verticalCentered="1"/>
  <pageMargins left="0" right="0" top="0.27" bottom="0.15" header="0" footer="0"/>
  <pageSetup paperSize="9" scale="66" orientation="landscape" horizontalDpi="300" r:id="rId2"/>
  <headerFooter alignWithMargins="0">
    <oddFooter>&amp;L&amp;8 ControllerSpielwiese.de&amp;C&amp;8&amp;F / &amp;A&amp;R&amp;8&amp;D</oddFooter>
  </headerFooter>
  <drawing r:id="rId3"/>
  <legacyDrawing r:id="rId4"/>
  <extLst>
    <ext xmlns:x14="http://schemas.microsoft.com/office/spreadsheetml/2009/9/main" uri="{05C60535-1F16-4fd2-B633-F4F36F0B64E0}">
      <x14:sparklineGroups xmlns:xm="http://schemas.microsoft.com/office/excel/2006/main">
        <x14:sparklineGroup type="column" displayEmptyCellsAs="gap" rightToLeft="1">
          <x14:colorSeries theme="9" tint="0.39997558519241921"/>
          <x14:colorNegative theme="0" tint="-0.499984740745262"/>
          <x14:colorAxis rgb="FF000000"/>
          <x14:colorMarkers theme="9" tint="0.79998168889431442"/>
          <x14:colorFirst theme="9" tint="-0.249977111117893"/>
          <x14:colorLast theme="9" tint="-0.249977111117893"/>
          <x14:colorHigh theme="9" tint="-0.499984740745262"/>
          <x14:colorLow theme="9" tint="-0.499984740745262"/>
          <x14:sparklines>
            <x14:sparkline>
              <xm:f>ROI_Baum_3jahresvergleich!H37:H39</xm:f>
              <xm:sqref>G33</xm:sqref>
            </x14:sparkline>
          </x14:sparklines>
        </x14:sparklineGroup>
        <x14:sparklineGroup type="column" displayEmptyCellsAs="gap" rightToLeft="1">
          <x14:colorSeries theme="9" tint="0.39997558519241921"/>
          <x14:colorNegative theme="0" tint="-0.499984740745262"/>
          <x14:colorAxis rgb="FF000000"/>
          <x14:colorMarkers theme="9" tint="0.79998168889431442"/>
          <x14:colorFirst theme="9" tint="-0.249977111117893"/>
          <x14:colorLast theme="9" tint="-0.249977111117893"/>
          <x14:colorHigh theme="9" tint="-0.499984740745262"/>
          <x14:colorLow theme="9" tint="-0.499984740745262"/>
          <x14:sparklines>
            <x14:sparkline>
              <xm:f>ROI_Baum_3jahresvergleich!H25:H27</xm:f>
              <xm:sqref>G21</xm:sqref>
            </x14:sparkline>
          </x14:sparklines>
        </x14:sparklineGroup>
        <x14:sparklineGroup type="column" displayEmptyCellsAs="gap" rightToLeft="1">
          <x14:colorSeries theme="9" tint="-0.249977111117893"/>
          <x14:colorNegative theme="4"/>
          <x14:colorAxis rgb="FF000000"/>
          <x14:colorMarkers theme="4" tint="-0.249977111117893"/>
          <x14:colorFirst theme="4" tint="-0.249977111117893"/>
          <x14:colorLast theme="4" tint="-0.249977111117893"/>
          <x14:colorHigh theme="4" tint="-0.249977111117893"/>
          <x14:colorLow theme="4" tint="-0.249977111117893"/>
          <x14:sparklines>
            <x14:sparkline>
              <xm:f>ROI_Baum_3jahresvergleich!C31:C33</xm:f>
              <xm:sqref>B27</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showGridLines="0" zoomScaleNormal="100" workbookViewId="0">
      <pane ySplit="4" topLeftCell="A5" activePane="bottomLeft" state="frozen"/>
      <selection pane="bottomLeft"/>
    </sheetView>
  </sheetViews>
  <sheetFormatPr baseColWidth="10" defaultRowHeight="15" x14ac:dyDescent="0.25"/>
  <cols>
    <col min="1" max="1" width="1.140625" style="35" customWidth="1"/>
    <col min="2" max="2" width="1.5703125" style="35" customWidth="1"/>
    <col min="3" max="3" width="28.140625" style="35" customWidth="1"/>
    <col min="4" max="4" width="11.42578125" style="35"/>
    <col min="5" max="5" width="1.7109375" style="35" customWidth="1"/>
    <col min="6" max="15" width="11.42578125" style="35"/>
    <col min="16" max="16" width="1.7109375" style="35" customWidth="1"/>
    <col min="17" max="16384" width="11.42578125" style="35"/>
  </cols>
  <sheetData>
    <row r="1" spans="1:16" ht="5.25" customHeight="1" x14ac:dyDescent="0.25">
      <c r="A1" s="34"/>
      <c r="B1" s="34"/>
      <c r="C1" s="34"/>
      <c r="D1" s="34"/>
      <c r="E1" s="34"/>
      <c r="F1" s="34"/>
      <c r="G1" s="34"/>
      <c r="H1" s="34"/>
      <c r="I1" s="34"/>
      <c r="J1" s="34"/>
      <c r="K1" s="34"/>
      <c r="L1" s="34"/>
      <c r="M1" s="34"/>
      <c r="N1" s="34"/>
      <c r="O1" s="34"/>
      <c r="P1" s="34"/>
    </row>
    <row r="2" spans="1:16" ht="23.25" x14ac:dyDescent="0.35">
      <c r="A2" s="34"/>
      <c r="B2" s="51" t="s">
        <v>24</v>
      </c>
      <c r="C2" s="51"/>
      <c r="D2" s="52"/>
      <c r="E2" s="52"/>
      <c r="F2" s="52"/>
      <c r="G2" s="52"/>
      <c r="H2" s="52"/>
      <c r="I2" s="52"/>
      <c r="J2" s="52"/>
      <c r="K2" s="52"/>
      <c r="L2" s="52"/>
      <c r="M2" s="52"/>
      <c r="N2" s="52"/>
      <c r="O2" s="52"/>
      <c r="P2" s="34"/>
    </row>
    <row r="3" spans="1:16" ht="23.25" customHeight="1" x14ac:dyDescent="0.25">
      <c r="A3" s="34"/>
      <c r="B3" s="52"/>
      <c r="C3" s="52"/>
      <c r="D3" s="53"/>
      <c r="E3" s="52"/>
      <c r="F3" s="52"/>
      <c r="G3" s="52"/>
      <c r="H3" s="52"/>
      <c r="I3" s="52"/>
      <c r="J3" s="52"/>
      <c r="K3" s="52"/>
      <c r="L3" s="52"/>
      <c r="M3" s="52"/>
      <c r="N3" s="52"/>
      <c r="O3" s="52"/>
      <c r="P3" s="34"/>
    </row>
    <row r="4" spans="1:16" ht="15.75" x14ac:dyDescent="0.25">
      <c r="A4" s="34"/>
      <c r="B4" s="36" t="s">
        <v>25</v>
      </c>
      <c r="C4" s="36"/>
      <c r="D4" s="37"/>
      <c r="E4" s="34"/>
      <c r="F4" s="34"/>
      <c r="G4" s="34"/>
      <c r="H4" s="34"/>
      <c r="I4" s="34"/>
      <c r="J4" s="34"/>
      <c r="K4" s="34"/>
      <c r="L4" s="34"/>
      <c r="M4" s="34"/>
      <c r="N4" s="34"/>
      <c r="O4" s="34"/>
      <c r="P4" s="34"/>
    </row>
    <row r="5" spans="1:16" ht="6" customHeight="1" x14ac:dyDescent="0.25">
      <c r="A5" s="34"/>
      <c r="B5" s="34"/>
      <c r="C5" s="34"/>
      <c r="D5" s="37"/>
      <c r="E5" s="34"/>
      <c r="F5" s="34"/>
      <c r="G5" s="34"/>
      <c r="H5" s="34"/>
      <c r="I5" s="34"/>
      <c r="J5" s="34"/>
      <c r="K5" s="34"/>
      <c r="L5" s="34"/>
      <c r="M5" s="34"/>
      <c r="N5" s="34"/>
      <c r="O5" s="34"/>
      <c r="P5" s="34"/>
    </row>
    <row r="6" spans="1:16" ht="21.95" customHeight="1" x14ac:dyDescent="0.3">
      <c r="A6" s="34"/>
      <c r="B6" s="38"/>
      <c r="C6" s="71" t="str">
        <f>ROI_Baum_3jahresvergleich!$B$30&amp;" "&amp;ROI_Baum_3jahresvergleich!$B$32&amp;" "&amp;ROI_Baum_3jahresvergleich!$C$8</f>
        <v>ROI 2023 Ist-Werte</v>
      </c>
      <c r="D6" s="69">
        <f>ROI_Baum_3jahresvergleich!C32</f>
        <v>8.0966698787437119E-2</v>
      </c>
      <c r="E6" s="34"/>
      <c r="F6" s="39"/>
      <c r="G6" s="39"/>
      <c r="H6" s="39"/>
      <c r="I6" s="43"/>
      <c r="J6" s="44" t="str">
        <f>"Vergleich "&amp;ROI_Baum_3jahresvergleich!B32&amp;" ("&amp;ROI_Baum_3jahresvergleich!$C$8&amp;") "&amp;"mit "&amp;ROI_Baum_3jahresvergleich!B31&amp;" ("&amp;ROI_Baum_3jahresvergleich!$C$7&amp;") "</f>
        <v xml:space="preserve">Vergleich 2023 (Ist-Werte) mit 2024 (Plan-Werte) </v>
      </c>
      <c r="K6" s="39"/>
      <c r="L6" s="39"/>
      <c r="M6" s="39"/>
      <c r="N6" s="39"/>
      <c r="O6" s="39"/>
      <c r="P6" s="34"/>
    </row>
    <row r="7" spans="1:16" x14ac:dyDescent="0.25">
      <c r="A7" s="34"/>
      <c r="B7" s="41" t="s">
        <v>20</v>
      </c>
      <c r="C7" s="72" t="s">
        <v>21</v>
      </c>
      <c r="D7" s="70">
        <f>ROI_Baum_3jahresvergleich!$AC$13</f>
        <v>6.5141256405618006E-2</v>
      </c>
      <c r="E7" s="34"/>
      <c r="F7" s="39"/>
      <c r="G7" s="39"/>
      <c r="H7" s="39"/>
      <c r="I7" s="39"/>
      <c r="J7" s="39"/>
      <c r="K7" s="39"/>
      <c r="L7" s="39"/>
      <c r="M7" s="39"/>
      <c r="N7" s="39"/>
      <c r="O7" s="39"/>
      <c r="P7" s="34"/>
    </row>
    <row r="8" spans="1:16" ht="15" customHeight="1" x14ac:dyDescent="0.25">
      <c r="A8" s="34"/>
      <c r="B8" s="41" t="s">
        <v>20</v>
      </c>
      <c r="C8" s="72" t="s">
        <v>22</v>
      </c>
      <c r="D8" s="70">
        <f>ROI_Baum_3jahresvergleich!$AC$25</f>
        <v>-4.1666666666666706E-2</v>
      </c>
      <c r="E8" s="34"/>
      <c r="F8" s="39"/>
      <c r="G8" s="39"/>
      <c r="H8" s="39"/>
      <c r="I8" s="39"/>
      <c r="J8" s="39"/>
      <c r="K8" s="39"/>
      <c r="L8" s="39"/>
      <c r="M8" s="39"/>
      <c r="N8" s="39"/>
      <c r="O8" s="39"/>
      <c r="P8" s="34"/>
    </row>
    <row r="9" spans="1:16" ht="15" customHeight="1" x14ac:dyDescent="0.25">
      <c r="A9" s="34"/>
      <c r="B9" s="41" t="s">
        <v>20</v>
      </c>
      <c r="C9" s="72" t="s">
        <v>0</v>
      </c>
      <c r="D9" s="70">
        <f>ROI_Baum_3jahresvergleich!$X$7</f>
        <v>7.9910231325767689E-2</v>
      </c>
      <c r="E9" s="34"/>
      <c r="F9" s="39"/>
      <c r="G9" s="39"/>
      <c r="H9" s="39"/>
      <c r="I9" s="39"/>
      <c r="J9" s="39"/>
      <c r="K9" s="39"/>
      <c r="L9" s="39"/>
      <c r="M9" s="39"/>
      <c r="N9" s="39"/>
      <c r="O9" s="39"/>
      <c r="P9" s="34"/>
    </row>
    <row r="10" spans="1:16" ht="15" customHeight="1" x14ac:dyDescent="0.25">
      <c r="A10" s="34"/>
      <c r="B10" s="41" t="s">
        <v>20</v>
      </c>
      <c r="C10" s="72" t="s">
        <v>8</v>
      </c>
      <c r="D10" s="70">
        <f>ROI_Baum_3jahresvergleich!$S$25</f>
        <v>1.2374430661313641E-2</v>
      </c>
      <c r="E10" s="34"/>
      <c r="F10" s="39"/>
      <c r="G10" s="39"/>
      <c r="H10" s="39"/>
      <c r="I10" s="39"/>
      <c r="J10" s="39"/>
      <c r="K10" s="39"/>
      <c r="L10" s="39"/>
      <c r="M10" s="39"/>
      <c r="N10" s="39"/>
      <c r="O10" s="39"/>
      <c r="P10" s="34"/>
    </row>
    <row r="11" spans="1:16" ht="15" customHeight="1" x14ac:dyDescent="0.25">
      <c r="A11" s="34"/>
      <c r="B11" s="41" t="s">
        <v>20</v>
      </c>
      <c r="C11" s="72" t="s">
        <v>12</v>
      </c>
      <c r="D11" s="70">
        <f>ROI_Baum_3jahresvergleich!$S$37</f>
        <v>5.1771586236666863E-3</v>
      </c>
      <c r="E11" s="34"/>
      <c r="F11" s="39"/>
      <c r="G11" s="39"/>
      <c r="H11" s="39"/>
      <c r="I11" s="39"/>
      <c r="J11" s="39"/>
      <c r="K11" s="39"/>
      <c r="L11" s="39"/>
      <c r="M11" s="39"/>
      <c r="N11" s="39"/>
      <c r="O11" s="39"/>
      <c r="P11" s="34"/>
    </row>
    <row r="12" spans="1:16" ht="15" customHeight="1" x14ac:dyDescent="0.25">
      <c r="A12" s="34"/>
      <c r="B12" s="41" t="s">
        <v>20</v>
      </c>
      <c r="C12" s="72" t="s">
        <v>14</v>
      </c>
      <c r="D12" s="70">
        <f>ROI_Baum_3jahresvergleich!$X$43</f>
        <v>2.8265031880099511E-3</v>
      </c>
      <c r="E12" s="34"/>
      <c r="F12" s="39"/>
      <c r="G12" s="39"/>
      <c r="H12" s="39"/>
      <c r="I12" s="39"/>
      <c r="J12" s="39"/>
      <c r="K12" s="39"/>
      <c r="L12" s="39"/>
      <c r="M12" s="39"/>
      <c r="N12" s="39"/>
      <c r="O12" s="39"/>
      <c r="P12" s="34"/>
    </row>
    <row r="13" spans="1:16" ht="15" customHeight="1" x14ac:dyDescent="0.25">
      <c r="A13" s="34"/>
      <c r="B13" s="41" t="s">
        <v>20</v>
      </c>
      <c r="C13" s="72" t="s">
        <v>16</v>
      </c>
      <c r="D13" s="70">
        <f>ROI_Baum_3jahresvergleich!$X$49</f>
        <v>-1.2646464390394864E-2</v>
      </c>
      <c r="E13" s="34"/>
      <c r="F13" s="39"/>
      <c r="G13" s="39"/>
      <c r="H13" s="39"/>
      <c r="I13" s="39"/>
      <c r="J13" s="39"/>
      <c r="K13" s="39"/>
      <c r="L13" s="39"/>
      <c r="M13" s="39"/>
      <c r="N13" s="39"/>
      <c r="O13" s="39"/>
      <c r="P13" s="34"/>
    </row>
    <row r="14" spans="1:16" ht="15" customHeight="1" x14ac:dyDescent="0.25">
      <c r="A14" s="34"/>
      <c r="B14" s="41" t="s">
        <v>20</v>
      </c>
      <c r="C14" s="72" t="s">
        <v>17</v>
      </c>
      <c r="D14" s="70">
        <f>ROI_Baum_3jahresvergleich!$X$55</f>
        <v>3.551139040668648E-2</v>
      </c>
      <c r="E14" s="34"/>
      <c r="F14" s="39"/>
      <c r="G14" s="39"/>
      <c r="H14" s="39"/>
      <c r="I14" s="39"/>
      <c r="J14" s="39"/>
      <c r="K14" s="39"/>
      <c r="L14" s="39"/>
      <c r="M14" s="39"/>
      <c r="N14" s="39"/>
      <c r="O14" s="39"/>
      <c r="P14" s="34"/>
    </row>
    <row r="15" spans="1:16" ht="21.95" customHeight="1" x14ac:dyDescent="0.25">
      <c r="A15" s="34"/>
      <c r="B15" s="38"/>
      <c r="C15" s="71" t="str">
        <f>ROI_Baum_3jahresvergleich!$B$30&amp;" "&amp;ROI_Baum_3jahresvergleich!$B$31&amp;" "&amp;ROI_Baum_3jahresvergleich!$C$7</f>
        <v>ROI 2024 Plan-Werte</v>
      </c>
      <c r="D15" s="69">
        <f>ROI_Baum_3jahresvergleich!C31</f>
        <v>0.13202433628318586</v>
      </c>
      <c r="E15" s="34"/>
      <c r="F15" s="39"/>
      <c r="G15" s="39"/>
      <c r="H15" s="39"/>
      <c r="I15" s="39"/>
      <c r="J15" s="39"/>
      <c r="K15" s="39"/>
      <c r="L15" s="39"/>
      <c r="M15" s="39"/>
      <c r="N15" s="39"/>
      <c r="O15" s="39"/>
      <c r="P15" s="34"/>
    </row>
    <row r="16" spans="1:16" x14ac:dyDescent="0.25">
      <c r="A16" s="34"/>
      <c r="B16" s="34"/>
      <c r="C16" s="34"/>
      <c r="D16" s="37"/>
      <c r="E16" s="34"/>
      <c r="F16" s="39"/>
      <c r="G16" s="39"/>
      <c r="H16" s="39"/>
      <c r="I16" s="39"/>
      <c r="J16" s="39"/>
      <c r="K16" s="39"/>
      <c r="L16" s="39"/>
      <c r="M16" s="39"/>
      <c r="N16" s="39"/>
      <c r="O16" s="39"/>
      <c r="P16" s="34"/>
    </row>
    <row r="17" spans="1:16" x14ac:dyDescent="0.25">
      <c r="A17" s="34"/>
      <c r="B17" s="34"/>
      <c r="C17" s="34"/>
      <c r="D17" s="37"/>
      <c r="E17" s="34"/>
      <c r="F17" s="39"/>
      <c r="G17" s="39"/>
      <c r="H17" s="39"/>
      <c r="I17" s="39"/>
      <c r="J17" s="39"/>
      <c r="K17" s="39"/>
      <c r="L17" s="39"/>
      <c r="M17" s="39"/>
      <c r="N17" s="39"/>
      <c r="O17" s="39"/>
      <c r="P17" s="34"/>
    </row>
    <row r="18" spans="1:16" x14ac:dyDescent="0.25">
      <c r="A18" s="34"/>
      <c r="B18" s="34"/>
      <c r="C18" s="34"/>
      <c r="D18" s="34"/>
      <c r="E18" s="34"/>
      <c r="F18" s="39"/>
      <c r="G18" s="39"/>
      <c r="H18" s="39"/>
      <c r="I18" s="39"/>
      <c r="J18" s="39"/>
      <c r="K18" s="39"/>
      <c r="L18" s="39"/>
      <c r="M18" s="39"/>
      <c r="N18" s="39"/>
      <c r="O18" s="39"/>
      <c r="P18" s="34"/>
    </row>
    <row r="19" spans="1:16" x14ac:dyDescent="0.25">
      <c r="A19" s="34"/>
      <c r="B19" s="34"/>
      <c r="C19" s="34"/>
      <c r="D19" s="34"/>
      <c r="E19" s="34"/>
      <c r="F19" s="39"/>
      <c r="G19" s="39"/>
      <c r="H19" s="39"/>
      <c r="I19" s="39"/>
      <c r="J19" s="39"/>
      <c r="K19" s="39"/>
      <c r="L19" s="39"/>
      <c r="M19" s="39"/>
      <c r="N19" s="39"/>
      <c r="O19" s="39"/>
      <c r="P19" s="34"/>
    </row>
    <row r="20" spans="1:16" x14ac:dyDescent="0.25">
      <c r="A20" s="34"/>
      <c r="B20" s="34"/>
      <c r="C20" s="34"/>
      <c r="D20" s="34"/>
      <c r="E20" s="34"/>
      <c r="F20" s="39"/>
      <c r="G20" s="39"/>
      <c r="H20" s="39"/>
      <c r="I20" s="39"/>
      <c r="J20" s="39"/>
      <c r="K20" s="39"/>
      <c r="L20" s="39"/>
      <c r="M20" s="39"/>
      <c r="N20" s="39"/>
      <c r="O20" s="39"/>
      <c r="P20" s="34"/>
    </row>
    <row r="21" spans="1:16" x14ac:dyDescent="0.25">
      <c r="A21" s="34"/>
      <c r="B21" s="34"/>
      <c r="C21" s="34"/>
      <c r="D21" s="34"/>
      <c r="E21" s="34"/>
      <c r="F21" s="39"/>
      <c r="G21" s="39"/>
      <c r="H21" s="39"/>
      <c r="I21" s="39"/>
      <c r="J21" s="39"/>
      <c r="K21" s="39"/>
      <c r="L21" s="39"/>
      <c r="M21" s="39"/>
      <c r="N21" s="39"/>
      <c r="O21" s="39"/>
      <c r="P21" s="34"/>
    </row>
    <row r="22" spans="1:16" x14ac:dyDescent="0.25">
      <c r="A22" s="34"/>
      <c r="B22" s="34"/>
      <c r="C22" s="34"/>
      <c r="D22" s="34"/>
      <c r="E22" s="34"/>
      <c r="F22" s="39"/>
      <c r="G22" s="39"/>
      <c r="H22" s="39"/>
      <c r="I22" s="39"/>
      <c r="J22" s="39"/>
      <c r="K22" s="39"/>
      <c r="L22" s="39"/>
      <c r="M22" s="39"/>
      <c r="N22" s="39"/>
      <c r="O22" s="39"/>
      <c r="P22" s="34"/>
    </row>
    <row r="23" spans="1:16" x14ac:dyDescent="0.25">
      <c r="A23" s="34"/>
      <c r="B23" s="34"/>
      <c r="C23" s="34"/>
      <c r="D23" s="34"/>
      <c r="E23" s="34"/>
      <c r="F23" s="39"/>
      <c r="G23" s="39"/>
      <c r="H23" s="39"/>
      <c r="I23" s="39"/>
      <c r="J23" s="39"/>
      <c r="K23" s="39"/>
      <c r="L23" s="39"/>
      <c r="M23" s="39"/>
      <c r="N23" s="39"/>
      <c r="O23" s="39"/>
      <c r="P23" s="34"/>
    </row>
    <row r="24" spans="1:16" x14ac:dyDescent="0.25">
      <c r="A24" s="34"/>
      <c r="B24" s="34"/>
      <c r="C24" s="34"/>
      <c r="D24" s="34"/>
      <c r="E24" s="34"/>
      <c r="F24" s="39"/>
      <c r="G24" s="39"/>
      <c r="H24" s="39"/>
      <c r="I24" s="39"/>
      <c r="J24" s="39"/>
      <c r="K24" s="39"/>
      <c r="L24" s="39"/>
      <c r="M24" s="39"/>
      <c r="N24" s="39"/>
      <c r="O24" s="39"/>
      <c r="P24" s="34"/>
    </row>
    <row r="25" spans="1:16" x14ac:dyDescent="0.25">
      <c r="A25" s="34"/>
      <c r="B25" s="34"/>
      <c r="C25" s="34"/>
      <c r="D25" s="34"/>
      <c r="E25" s="34"/>
      <c r="F25" s="39"/>
      <c r="G25" s="39"/>
      <c r="H25" s="39"/>
      <c r="I25" s="39"/>
      <c r="J25" s="39"/>
      <c r="K25" s="39"/>
      <c r="L25" s="39"/>
      <c r="M25" s="39"/>
      <c r="N25" s="39"/>
      <c r="O25" s="39"/>
      <c r="P25" s="34"/>
    </row>
    <row r="26" spans="1:16" x14ac:dyDescent="0.25">
      <c r="A26" s="34"/>
      <c r="B26" s="34"/>
      <c r="C26" s="34"/>
      <c r="D26" s="34"/>
      <c r="E26" s="34"/>
      <c r="F26" s="39"/>
      <c r="G26" s="39"/>
      <c r="H26" s="39"/>
      <c r="I26" s="39"/>
      <c r="J26" s="39"/>
      <c r="K26" s="39"/>
      <c r="L26" s="39"/>
      <c r="M26" s="39"/>
      <c r="N26" s="39"/>
      <c r="O26" s="39"/>
      <c r="P26" s="34"/>
    </row>
    <row r="27" spans="1:16" x14ac:dyDescent="0.25">
      <c r="A27" s="34"/>
      <c r="B27" s="34"/>
      <c r="C27" s="34"/>
      <c r="D27" s="34"/>
      <c r="E27" s="34"/>
      <c r="F27" s="39"/>
      <c r="G27" s="39"/>
      <c r="H27" s="39"/>
      <c r="I27" s="39"/>
      <c r="J27" s="39"/>
      <c r="K27" s="39"/>
      <c r="L27" s="39"/>
      <c r="M27" s="39"/>
      <c r="N27" s="39"/>
      <c r="O27" s="39"/>
      <c r="P27" s="34"/>
    </row>
    <row r="28" spans="1:16" ht="15.75" thickBot="1" x14ac:dyDescent="0.3">
      <c r="A28" s="34"/>
      <c r="B28" s="45"/>
      <c r="C28" s="45"/>
      <c r="D28" s="45"/>
      <c r="E28" s="45"/>
      <c r="F28" s="46"/>
      <c r="G28" s="46"/>
      <c r="H28" s="46"/>
      <c r="I28" s="46"/>
      <c r="J28" s="46"/>
      <c r="K28" s="46"/>
      <c r="L28" s="46"/>
      <c r="M28" s="46"/>
      <c r="N28" s="46"/>
      <c r="O28" s="46"/>
      <c r="P28" s="34"/>
    </row>
    <row r="29" spans="1:16" ht="15.75" thickTop="1" x14ac:dyDescent="0.25">
      <c r="A29" s="34"/>
      <c r="B29" s="34"/>
      <c r="C29" s="34"/>
      <c r="D29" s="34"/>
      <c r="E29" s="34"/>
      <c r="P29" s="34"/>
    </row>
    <row r="30" spans="1:16" ht="7.5" customHeight="1" x14ac:dyDescent="0.25"/>
    <row r="31" spans="1:16" ht="21.95" customHeight="1" x14ac:dyDescent="0.3">
      <c r="A31" s="34"/>
      <c r="B31" s="38"/>
      <c r="C31" s="71" t="str">
        <f>ROI_Baum_3jahresvergleich!$B$30&amp;" "&amp;ROI_Baum_3jahresvergleich!$B$33&amp;" "&amp;ROI_Baum_3jahresvergleich!$C$9</f>
        <v>ROI 2022 Ist-Werte</v>
      </c>
      <c r="D31" s="69">
        <f>ROI_Baum_3jahresvergleich!C33</f>
        <v>6.1096849042233815E-2</v>
      </c>
      <c r="E31" s="34"/>
      <c r="F31" s="39"/>
      <c r="G31" s="39"/>
      <c r="H31" s="39"/>
      <c r="I31" s="39"/>
      <c r="J31" s="42" t="str">
        <f>"Vergleich "&amp;ROI_Baum_3jahresvergleich!B33&amp;" ("&amp;ROI_Baum_3jahresvergleich!$C$9&amp;") "&amp;"mit "&amp;ROI_Baum_3jahresvergleich!B32&amp;" ("&amp;ROI_Baum_3jahresvergleich!$C$8&amp;") "</f>
        <v xml:space="preserve">Vergleich 2022 (Ist-Werte) mit 2023 (Ist-Werte) </v>
      </c>
      <c r="K31" s="39"/>
      <c r="L31" s="39"/>
      <c r="M31" s="39"/>
      <c r="N31" s="39"/>
      <c r="O31" s="39"/>
      <c r="P31" s="34"/>
    </row>
    <row r="32" spans="1:16" x14ac:dyDescent="0.25">
      <c r="A32" s="34"/>
      <c r="B32" s="41" t="s">
        <v>20</v>
      </c>
      <c r="C32" s="72" t="s">
        <v>21</v>
      </c>
      <c r="D32" s="70">
        <f>ROI_Baum_3jahresvergleich!$AC$14</f>
        <v>6.3464600927130105E-2</v>
      </c>
      <c r="E32" s="34"/>
      <c r="F32" s="39"/>
      <c r="G32" s="39"/>
      <c r="H32" s="39"/>
      <c r="I32" s="39"/>
      <c r="J32" s="39"/>
      <c r="K32" s="39"/>
      <c r="L32" s="39"/>
      <c r="M32" s="39"/>
      <c r="N32" s="39"/>
      <c r="O32" s="39"/>
      <c r="P32" s="34"/>
    </row>
    <row r="33" spans="1:16" ht="15" customHeight="1" x14ac:dyDescent="0.25">
      <c r="A33" s="34"/>
      <c r="B33" s="41" t="s">
        <v>20</v>
      </c>
      <c r="C33" s="72" t="s">
        <v>22</v>
      </c>
      <c r="D33" s="70">
        <f>ROI_Baum_3jahresvergleich!$AC$26</f>
        <v>-0.13043478260869562</v>
      </c>
      <c r="E33" s="34"/>
      <c r="F33" s="39"/>
      <c r="G33" s="39"/>
      <c r="H33" s="39"/>
      <c r="I33" s="39"/>
      <c r="J33" s="39"/>
      <c r="K33" s="39"/>
      <c r="L33" s="39"/>
      <c r="M33" s="39"/>
      <c r="N33" s="39"/>
      <c r="O33" s="39"/>
      <c r="P33" s="34"/>
    </row>
    <row r="34" spans="1:16" ht="15" customHeight="1" x14ac:dyDescent="0.25">
      <c r="A34" s="34"/>
      <c r="B34" s="41" t="s">
        <v>20</v>
      </c>
      <c r="C34" s="72" t="s">
        <v>0</v>
      </c>
      <c r="D34" s="70">
        <f>ROI_Baum_3jahresvergleich!$X$8</f>
        <v>8.1106581488616283E-2</v>
      </c>
      <c r="E34" s="34"/>
      <c r="F34" s="39"/>
      <c r="G34" s="39"/>
      <c r="H34" s="39"/>
      <c r="I34" s="39"/>
      <c r="J34" s="39"/>
      <c r="K34" s="39"/>
      <c r="L34" s="39"/>
      <c r="M34" s="39"/>
      <c r="N34" s="39"/>
      <c r="O34" s="39"/>
      <c r="P34" s="34"/>
    </row>
    <row r="35" spans="1:16" ht="15" customHeight="1" x14ac:dyDescent="0.25">
      <c r="A35" s="34"/>
      <c r="B35" s="41" t="s">
        <v>20</v>
      </c>
      <c r="C35" s="72" t="s">
        <v>8</v>
      </c>
      <c r="D35" s="70">
        <f>ROI_Baum_3jahresvergleich!$S$26</f>
        <v>3.4002556411382841E-2</v>
      </c>
      <c r="E35" s="34"/>
      <c r="F35" s="39"/>
      <c r="G35" s="39"/>
      <c r="H35" s="39"/>
      <c r="I35" s="39"/>
      <c r="J35" s="39"/>
      <c r="K35" s="39"/>
      <c r="L35" s="39"/>
      <c r="M35" s="39"/>
      <c r="N35" s="39"/>
      <c r="O35" s="39"/>
      <c r="P35" s="34"/>
    </row>
    <row r="36" spans="1:16" ht="15" customHeight="1" x14ac:dyDescent="0.25">
      <c r="A36" s="34"/>
      <c r="B36" s="41" t="s">
        <v>20</v>
      </c>
      <c r="C36" s="72" t="s">
        <v>12</v>
      </c>
      <c r="D36" s="70">
        <f>ROI_Baum_3jahresvergleich!$S$38</f>
        <v>-8.3642266908969004E-2</v>
      </c>
      <c r="E36" s="34"/>
      <c r="F36" s="39"/>
      <c r="G36" s="39"/>
      <c r="H36" s="39"/>
      <c r="I36" s="39"/>
      <c r="J36" s="39"/>
      <c r="K36" s="39"/>
      <c r="L36" s="39"/>
      <c r="M36" s="39"/>
      <c r="N36" s="39"/>
      <c r="O36" s="39"/>
      <c r="P36" s="34"/>
    </row>
    <row r="37" spans="1:16" ht="15" customHeight="1" x14ac:dyDescent="0.25">
      <c r="A37" s="34"/>
      <c r="B37" s="41" t="s">
        <v>20</v>
      </c>
      <c r="C37" s="72" t="s">
        <v>14</v>
      </c>
      <c r="D37" s="70">
        <f>ROI_Baum_3jahresvergleich!$X$44</f>
        <v>0.16157128071202703</v>
      </c>
      <c r="E37" s="34"/>
      <c r="F37" s="39"/>
      <c r="G37" s="39"/>
      <c r="H37" s="39"/>
      <c r="I37" s="39"/>
      <c r="J37" s="39"/>
      <c r="K37" s="39"/>
      <c r="L37" s="39"/>
      <c r="M37" s="39"/>
      <c r="N37" s="39"/>
      <c r="O37" s="39"/>
      <c r="P37" s="34"/>
    </row>
    <row r="38" spans="1:16" ht="15" customHeight="1" x14ac:dyDescent="0.25">
      <c r="A38" s="34"/>
      <c r="B38" s="41" t="s">
        <v>20</v>
      </c>
      <c r="C38" s="72" t="s">
        <v>16</v>
      </c>
      <c r="D38" s="70">
        <f>ROI_Baum_3jahresvergleich!$X$50</f>
        <v>0.21060624251920404</v>
      </c>
      <c r="E38" s="34"/>
      <c r="F38" s="39"/>
      <c r="G38" s="39"/>
      <c r="H38" s="39"/>
      <c r="I38" s="39"/>
      <c r="J38" s="39"/>
      <c r="K38" s="39"/>
      <c r="L38" s="39"/>
      <c r="M38" s="39"/>
      <c r="N38" s="39"/>
      <c r="O38" s="39"/>
      <c r="P38" s="34"/>
    </row>
    <row r="39" spans="1:16" ht="15" customHeight="1" x14ac:dyDescent="0.25">
      <c r="A39" s="34"/>
      <c r="B39" s="41" t="s">
        <v>20</v>
      </c>
      <c r="C39" s="72" t="s">
        <v>17</v>
      </c>
      <c r="D39" s="70">
        <f>ROI_Baum_3jahresvergleich!$X$56</f>
        <v>0.12424142698044027</v>
      </c>
      <c r="E39" s="34"/>
      <c r="F39" s="39"/>
      <c r="G39" s="39"/>
      <c r="H39" s="39"/>
      <c r="I39" s="39"/>
      <c r="J39" s="39"/>
      <c r="K39" s="39"/>
      <c r="L39" s="39"/>
      <c r="M39" s="39"/>
      <c r="N39" s="39"/>
      <c r="O39" s="39"/>
      <c r="P39" s="34"/>
    </row>
    <row r="40" spans="1:16" ht="21.95" customHeight="1" x14ac:dyDescent="0.25">
      <c r="A40" s="34"/>
      <c r="B40" s="38"/>
      <c r="C40" s="71" t="str">
        <f>ROI_Baum_3jahresvergleich!$B$30&amp;" "&amp;ROI_Baum_3jahresvergleich!B32&amp;" "&amp;ROI_Baum_3jahresvergleich!$C$8</f>
        <v>ROI 2023 Ist-Werte</v>
      </c>
      <c r="D40" s="69">
        <f>ROI_Baum_3jahresvergleich!C32</f>
        <v>8.0966698787437119E-2</v>
      </c>
      <c r="E40" s="34"/>
      <c r="F40" s="39"/>
      <c r="G40" s="39"/>
      <c r="H40" s="39"/>
      <c r="I40" s="39"/>
      <c r="J40" s="39"/>
      <c r="K40" s="39"/>
      <c r="L40" s="39"/>
      <c r="M40" s="39"/>
      <c r="N40" s="39"/>
      <c r="O40" s="39"/>
      <c r="P40" s="34"/>
    </row>
    <row r="41" spans="1:16" x14ac:dyDescent="0.25">
      <c r="A41" s="34"/>
      <c r="B41" s="34"/>
      <c r="C41" s="34"/>
      <c r="D41" s="37"/>
      <c r="E41" s="34"/>
      <c r="F41" s="39"/>
      <c r="G41" s="39"/>
      <c r="H41" s="39"/>
      <c r="I41" s="39"/>
      <c r="J41" s="39"/>
      <c r="K41" s="39"/>
      <c r="L41" s="39"/>
      <c r="M41" s="39"/>
      <c r="N41" s="39"/>
      <c r="O41" s="39"/>
      <c r="P41" s="34"/>
    </row>
    <row r="42" spans="1:16" x14ac:dyDescent="0.25">
      <c r="A42" s="34"/>
      <c r="B42" s="34"/>
      <c r="C42" s="34"/>
      <c r="D42" s="37"/>
      <c r="E42" s="34"/>
      <c r="F42" s="39"/>
      <c r="G42" s="39"/>
      <c r="H42" s="39"/>
      <c r="I42" s="39"/>
      <c r="J42" s="39"/>
      <c r="K42" s="39"/>
      <c r="L42" s="39"/>
      <c r="M42" s="39"/>
      <c r="N42" s="39"/>
      <c r="O42" s="39"/>
      <c r="P42" s="34"/>
    </row>
    <row r="43" spans="1:16" x14ac:dyDescent="0.25">
      <c r="A43" s="34"/>
      <c r="B43" s="34"/>
      <c r="C43" s="34"/>
      <c r="D43" s="34"/>
      <c r="E43" s="34"/>
      <c r="F43" s="39"/>
      <c r="G43" s="39"/>
      <c r="H43" s="39"/>
      <c r="I43" s="39"/>
      <c r="J43" s="39"/>
      <c r="K43" s="39"/>
      <c r="L43" s="39"/>
      <c r="M43" s="39"/>
      <c r="N43" s="39"/>
      <c r="O43" s="39"/>
      <c r="P43" s="34"/>
    </row>
    <row r="44" spans="1:16" x14ac:dyDescent="0.25">
      <c r="A44" s="34"/>
      <c r="B44" s="34"/>
      <c r="C44" s="34"/>
      <c r="D44" s="34"/>
      <c r="E44" s="34"/>
      <c r="F44" s="39"/>
      <c r="G44" s="39"/>
      <c r="H44" s="39"/>
      <c r="I44" s="39"/>
      <c r="J44" s="39"/>
      <c r="K44" s="39"/>
      <c r="L44" s="39"/>
      <c r="M44" s="39"/>
      <c r="N44" s="39"/>
      <c r="O44" s="39"/>
      <c r="P44" s="34"/>
    </row>
    <row r="45" spans="1:16" x14ac:dyDescent="0.25">
      <c r="A45" s="34"/>
      <c r="B45" s="34"/>
      <c r="C45" s="34"/>
      <c r="D45" s="34"/>
      <c r="E45" s="34"/>
      <c r="F45" s="39"/>
      <c r="G45" s="39"/>
      <c r="H45" s="39"/>
      <c r="I45" s="39"/>
      <c r="J45" s="39"/>
      <c r="K45" s="39"/>
      <c r="L45" s="39"/>
      <c r="M45" s="39"/>
      <c r="N45" s="39"/>
      <c r="O45" s="39"/>
      <c r="P45" s="34"/>
    </row>
    <row r="46" spans="1:16" x14ac:dyDescent="0.25">
      <c r="A46" s="34"/>
      <c r="B46" s="34"/>
      <c r="C46" s="34"/>
      <c r="D46" s="34"/>
      <c r="E46" s="34"/>
      <c r="F46" s="39"/>
      <c r="G46" s="39"/>
      <c r="H46" s="39"/>
      <c r="I46" s="39"/>
      <c r="J46" s="39"/>
      <c r="K46" s="39"/>
      <c r="L46" s="39"/>
      <c r="M46" s="39"/>
      <c r="N46" s="39"/>
      <c r="O46" s="39"/>
      <c r="P46" s="34"/>
    </row>
    <row r="47" spans="1:16" x14ac:dyDescent="0.25">
      <c r="A47" s="34"/>
      <c r="B47" s="34"/>
      <c r="C47" s="34"/>
      <c r="D47" s="34"/>
      <c r="E47" s="34"/>
      <c r="F47" s="39"/>
      <c r="G47" s="39"/>
      <c r="H47" s="39"/>
      <c r="I47" s="39"/>
      <c r="J47" s="39"/>
      <c r="K47" s="39"/>
      <c r="L47" s="39"/>
      <c r="M47" s="39"/>
      <c r="N47" s="39"/>
      <c r="O47" s="39"/>
      <c r="P47" s="34"/>
    </row>
    <row r="48" spans="1:16" x14ac:dyDescent="0.25">
      <c r="A48" s="34"/>
      <c r="B48" s="34"/>
      <c r="C48" s="34"/>
      <c r="D48" s="34"/>
      <c r="E48" s="34"/>
      <c r="F48" s="39"/>
      <c r="G48" s="39"/>
      <c r="H48" s="39"/>
      <c r="I48" s="39"/>
      <c r="J48" s="39"/>
      <c r="K48" s="39"/>
      <c r="L48" s="39"/>
      <c r="M48" s="39"/>
      <c r="N48" s="39"/>
      <c r="O48" s="39"/>
      <c r="P48" s="34"/>
    </row>
    <row r="49" spans="1:16" x14ac:dyDescent="0.25">
      <c r="A49" s="34"/>
      <c r="B49" s="34"/>
      <c r="C49" s="34"/>
      <c r="D49" s="34"/>
      <c r="E49" s="34"/>
      <c r="F49" s="39"/>
      <c r="G49" s="39"/>
      <c r="H49" s="39"/>
      <c r="I49" s="39"/>
      <c r="J49" s="39"/>
      <c r="K49" s="39"/>
      <c r="L49" s="39"/>
      <c r="M49" s="39"/>
      <c r="N49" s="39"/>
      <c r="O49" s="39"/>
      <c r="P49" s="34"/>
    </row>
    <row r="50" spans="1:16" x14ac:dyDescent="0.25">
      <c r="A50" s="34"/>
      <c r="B50" s="34"/>
      <c r="C50" s="34"/>
      <c r="D50" s="34"/>
      <c r="E50" s="34"/>
      <c r="F50" s="39"/>
      <c r="G50" s="39"/>
      <c r="H50" s="39"/>
      <c r="I50" s="39"/>
      <c r="J50" s="39"/>
      <c r="K50" s="39"/>
      <c r="L50" s="39"/>
      <c r="M50" s="39"/>
      <c r="N50" s="39"/>
      <c r="O50" s="39"/>
      <c r="P50" s="34"/>
    </row>
    <row r="51" spans="1:16" x14ac:dyDescent="0.25">
      <c r="A51" s="34"/>
      <c r="B51" s="34"/>
      <c r="C51" s="34"/>
      <c r="D51" s="34"/>
      <c r="E51" s="34"/>
      <c r="F51" s="39"/>
      <c r="G51" s="39"/>
      <c r="H51" s="39"/>
      <c r="I51" s="39"/>
      <c r="J51" s="39"/>
      <c r="K51" s="39"/>
      <c r="L51" s="39"/>
      <c r="M51" s="39"/>
      <c r="N51" s="39"/>
      <c r="O51" s="39"/>
      <c r="P51" s="34"/>
    </row>
    <row r="52" spans="1:16" x14ac:dyDescent="0.25">
      <c r="A52" s="34"/>
      <c r="B52" s="34"/>
      <c r="C52" s="34"/>
      <c r="D52" s="34"/>
      <c r="E52" s="34"/>
      <c r="F52" s="39"/>
      <c r="G52" s="39"/>
      <c r="H52" s="39"/>
      <c r="I52" s="39"/>
      <c r="J52" s="39"/>
      <c r="K52" s="39"/>
      <c r="L52" s="39"/>
      <c r="M52" s="39"/>
      <c r="N52" s="39"/>
      <c r="O52" s="39"/>
      <c r="P52" s="34"/>
    </row>
    <row r="53" spans="1:16" x14ac:dyDescent="0.25">
      <c r="A53" s="34"/>
      <c r="B53" s="34"/>
      <c r="C53" s="34"/>
      <c r="D53" s="34"/>
      <c r="E53" s="34"/>
      <c r="P53" s="34"/>
    </row>
  </sheetData>
  <sheetProtection password="E783" sheet="1" objects="1" scenarios="1"/>
  <printOptions horizontalCentered="1"/>
  <pageMargins left="0.11811023622047245" right="0.11811023622047245" top="0.2" bottom="0.27" header="0.11" footer="0.11811023622047245"/>
  <pageSetup paperSize="9" scale="73" orientation="landscape" r:id="rId1"/>
  <headerFooter>
    <oddFooter xml:space="preserve">&amp;L&amp;8Visualisierung ROI&amp;C&amp;8Seite: &amp;P&amp;R&amp;8Copyright Joachim Becker WebSolutions </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ROI_Baum_3jahresvergleich</vt:lpstr>
      <vt:lpstr>Visualisierung</vt:lpstr>
      <vt:lpstr>ROI_Baum_3jahresvergleich!Druckbereich</vt:lpstr>
      <vt:lpstr>Visualisierung!Druckbereich</vt:lpstr>
      <vt:lpstr>Grafik1</vt:lpstr>
      <vt:lpstr>Grafik2</vt:lpstr>
    </vt:vector>
  </TitlesOfParts>
  <Manager>Joachim Becker</Manager>
  <Company>WebSolutions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ROI-Kennzahlenstruktur 3-Jahres-Vergleich</dc:title>
  <dc:creator>Joachim Becker WebSolutions</dc:creator>
  <cp:keywords>ROI Du-Pont-Schema Kennzahlenbaum Kennzahlensystem 3 Jahre Vergleich</cp:keywords>
  <dc:description>C by Joachim Becker WebSolutions
http://www.controllerspielwiese.de</dc:description>
  <cp:lastModifiedBy>ControllerSpielwiese</cp:lastModifiedBy>
  <cp:lastPrinted>2024-03-07T17:42:26Z</cp:lastPrinted>
  <dcterms:created xsi:type="dcterms:W3CDTF">2002-03-20T12:20:24Z</dcterms:created>
  <dcterms:modified xsi:type="dcterms:W3CDTF">2024-03-07T19:57:03Z</dcterms:modified>
</cp:coreProperties>
</file>