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240" yWindow="15" windowWidth="15480" windowHeight="11640" tabRatio="724" activeTab="5"/>
  </bookViews>
  <sheets>
    <sheet name="Matrix" sheetId="2" r:id="rId1"/>
    <sheet name="Grafik Rangfolge gewichtet" sheetId="5" r:id="rId2"/>
    <sheet name="Grafik Rangfolge ungewichtet" sheetId="7" r:id="rId3"/>
    <sheet name="Grafik Rangfolgen" sheetId="8" r:id="rId4"/>
    <sheet name="Grafik Kriterien" sheetId="9" r:id="rId5"/>
    <sheet name="Anwendungshilfe" sheetId="10" r:id="rId6"/>
  </sheets>
  <definedNames>
    <definedName name="Drittens">Anwendungshilfe!$B$131</definedName>
    <definedName name="_xlnm.Print_Area" localSheetId="4">'Grafik Kriterien'!$B$2:$M$62</definedName>
    <definedName name="_xlnm.Print_Area" localSheetId="1">'Grafik Rangfolge gewichtet'!$A$1:$N$32</definedName>
    <definedName name="_xlnm.Print_Area" localSheetId="2">'Grafik Rangfolge ungewichtet'!$A$1:$N$32</definedName>
    <definedName name="_xlnm.Print_Area" localSheetId="3">'Grafik Rangfolgen'!$A$1:$N$33</definedName>
    <definedName name="_xlnm.Print_Area" localSheetId="0">Matrix!$B$2:$N$50</definedName>
    <definedName name="_xlnm.Print_Titles" localSheetId="5">Anwendungshilfe!$2:$4</definedName>
    <definedName name="Erstens">Anwendungshilfe!$B$13</definedName>
    <definedName name="Viertens">Anwendungshilfe!$B$164</definedName>
    <definedName name="Zweitens">Anwendungshilfe!$B$97</definedName>
  </definedNames>
  <calcPr calcId="162913"/>
</workbook>
</file>

<file path=xl/calcChain.xml><?xml version="1.0" encoding="utf-8"?>
<calcChain xmlns="http://schemas.openxmlformats.org/spreadsheetml/2006/main">
  <c r="B164" i="10" l="1"/>
  <c r="B131" i="10"/>
  <c r="B97" i="10"/>
  <c r="B13" i="10"/>
  <c r="E100" i="9" l="1"/>
  <c r="F100" i="9" s="1"/>
  <c r="D100" i="9"/>
  <c r="E99" i="9"/>
  <c r="F99" i="9" s="1"/>
  <c r="D99" i="9"/>
  <c r="E98" i="9"/>
  <c r="F98" i="9" s="1"/>
  <c r="D98" i="9"/>
  <c r="E97" i="9"/>
  <c r="F97" i="9" s="1"/>
  <c r="D97" i="9"/>
  <c r="E96" i="9"/>
  <c r="F96" i="9" s="1"/>
  <c r="D96" i="9"/>
  <c r="E95" i="9"/>
  <c r="F95" i="9" s="1"/>
  <c r="D95" i="9"/>
  <c r="E94" i="9"/>
  <c r="F94" i="9" s="1"/>
  <c r="D94" i="9"/>
  <c r="E93" i="9"/>
  <c r="F93" i="9" s="1"/>
  <c r="D93" i="9"/>
  <c r="E92" i="9"/>
  <c r="F92" i="9" s="1"/>
  <c r="D92" i="9"/>
  <c r="E91" i="9"/>
  <c r="F91" i="9" s="1"/>
  <c r="D91" i="9"/>
  <c r="E90" i="9"/>
  <c r="F90" i="9" s="1"/>
  <c r="D90" i="9"/>
  <c r="E89" i="9"/>
  <c r="F89" i="9" s="1"/>
  <c r="D89" i="9"/>
  <c r="E88" i="9"/>
  <c r="F88" i="9" s="1"/>
  <c r="D88" i="9"/>
  <c r="E87" i="9"/>
  <c r="F87" i="9" s="1"/>
  <c r="D87" i="9"/>
  <c r="E86" i="9"/>
  <c r="F86" i="9" s="1"/>
  <c r="D86" i="9"/>
  <c r="E85" i="9"/>
  <c r="F85" i="9" s="1"/>
  <c r="D85" i="9"/>
  <c r="E84" i="9"/>
  <c r="F84" i="9" s="1"/>
  <c r="D84" i="9"/>
  <c r="E83" i="9"/>
  <c r="F83" i="9" s="1"/>
  <c r="D83" i="9"/>
  <c r="E82" i="9"/>
  <c r="F82" i="9" s="1"/>
  <c r="D82" i="9"/>
  <c r="E81" i="9"/>
  <c r="F81" i="9" s="1"/>
  <c r="D81" i="9"/>
  <c r="E80" i="9"/>
  <c r="F80" i="9" s="1"/>
  <c r="D80" i="9"/>
  <c r="E79" i="9"/>
  <c r="F79" i="9" s="1"/>
  <c r="D79" i="9"/>
  <c r="E78" i="9"/>
  <c r="F78" i="9" s="1"/>
  <c r="D78" i="9"/>
  <c r="E77" i="9"/>
  <c r="F77" i="9" s="1"/>
  <c r="D77" i="9"/>
  <c r="E76" i="9"/>
  <c r="F76" i="9" s="1"/>
  <c r="D76" i="9"/>
  <c r="E75" i="9"/>
  <c r="F75" i="9" s="1"/>
  <c r="D75" i="9"/>
  <c r="E74" i="9"/>
  <c r="F74" i="9" s="1"/>
  <c r="D74" i="9"/>
  <c r="E73" i="9"/>
  <c r="F73" i="9" s="1"/>
  <c r="D73" i="9"/>
  <c r="E72" i="9"/>
  <c r="F72" i="9" s="1"/>
  <c r="D72" i="9"/>
  <c r="E71" i="9"/>
  <c r="F71" i="9" s="1"/>
  <c r="D71" i="9"/>
  <c r="B3" i="9"/>
  <c r="H2" i="9"/>
  <c r="B3" i="8"/>
  <c r="I2" i="8"/>
  <c r="D53" i="7"/>
  <c r="C53" i="7"/>
  <c r="D52" i="7"/>
  <c r="C52" i="7"/>
  <c r="D51" i="7"/>
  <c r="C51" i="7"/>
  <c r="D50" i="7"/>
  <c r="C50" i="7"/>
  <c r="D49" i="7"/>
  <c r="C49" i="7"/>
  <c r="B3" i="7"/>
  <c r="H2" i="7"/>
  <c r="D53" i="5"/>
  <c r="C53" i="5"/>
  <c r="D52" i="5"/>
  <c r="C52" i="5"/>
  <c r="D51" i="5"/>
  <c r="C51" i="5"/>
  <c r="D50" i="5"/>
  <c r="C50" i="5"/>
  <c r="D49" i="5"/>
  <c r="C49" i="5"/>
  <c r="B3" i="5"/>
  <c r="H2" i="5"/>
  <c r="M42" i="2"/>
  <c r="E53" i="7" s="1"/>
  <c r="K42" i="2"/>
  <c r="E52" i="5" s="1"/>
  <c r="I42" i="2"/>
  <c r="E51" i="5" s="1"/>
  <c r="G42" i="2"/>
  <c r="E50" i="7" s="1"/>
  <c r="E42" i="2"/>
  <c r="E49" i="7" s="1"/>
  <c r="N40" i="2"/>
  <c r="L40" i="2"/>
  <c r="J40" i="2"/>
  <c r="H40" i="2"/>
  <c r="F40" i="2"/>
  <c r="N39" i="2"/>
  <c r="L39" i="2"/>
  <c r="J39" i="2"/>
  <c r="H39" i="2"/>
  <c r="F39" i="2"/>
  <c r="N38" i="2"/>
  <c r="L38" i="2"/>
  <c r="J38" i="2"/>
  <c r="H38" i="2"/>
  <c r="F38" i="2"/>
  <c r="N37" i="2"/>
  <c r="L37" i="2"/>
  <c r="J37" i="2"/>
  <c r="H37" i="2"/>
  <c r="F37" i="2"/>
  <c r="N36" i="2"/>
  <c r="L36" i="2"/>
  <c r="J36" i="2"/>
  <c r="H36" i="2"/>
  <c r="F36" i="2"/>
  <c r="N35" i="2"/>
  <c r="L35" i="2"/>
  <c r="J35" i="2"/>
  <c r="H35" i="2"/>
  <c r="F35" i="2"/>
  <c r="N34" i="2"/>
  <c r="L34" i="2"/>
  <c r="J34" i="2"/>
  <c r="H34" i="2"/>
  <c r="F34" i="2"/>
  <c r="N33" i="2"/>
  <c r="L33" i="2"/>
  <c r="J33" i="2"/>
  <c r="H33" i="2"/>
  <c r="F33" i="2"/>
  <c r="N32" i="2"/>
  <c r="L32" i="2"/>
  <c r="J32" i="2"/>
  <c r="H32" i="2"/>
  <c r="F32" i="2"/>
  <c r="N31" i="2"/>
  <c r="L31" i="2"/>
  <c r="J31" i="2"/>
  <c r="H31" i="2"/>
  <c r="F31" i="2"/>
  <c r="N30" i="2"/>
  <c r="L30" i="2"/>
  <c r="J30" i="2"/>
  <c r="H30" i="2"/>
  <c r="F30" i="2"/>
  <c r="N29" i="2"/>
  <c r="L29" i="2"/>
  <c r="J29" i="2"/>
  <c r="H29" i="2"/>
  <c r="F29" i="2"/>
  <c r="N28" i="2"/>
  <c r="L28" i="2"/>
  <c r="J28" i="2"/>
  <c r="H28" i="2"/>
  <c r="F28" i="2"/>
  <c r="N27" i="2"/>
  <c r="L27" i="2"/>
  <c r="J27" i="2"/>
  <c r="H27" i="2"/>
  <c r="F27" i="2"/>
  <c r="N26" i="2"/>
  <c r="L26" i="2"/>
  <c r="J26" i="2"/>
  <c r="H26" i="2"/>
  <c r="F26" i="2"/>
  <c r="N25" i="2"/>
  <c r="L25" i="2"/>
  <c r="J25" i="2"/>
  <c r="H25" i="2"/>
  <c r="F25" i="2"/>
  <c r="N24" i="2"/>
  <c r="L24" i="2"/>
  <c r="J24" i="2"/>
  <c r="H24" i="2"/>
  <c r="F24" i="2"/>
  <c r="N23" i="2"/>
  <c r="L23" i="2"/>
  <c r="J23" i="2"/>
  <c r="H23" i="2"/>
  <c r="F23" i="2"/>
  <c r="N22" i="2"/>
  <c r="L22" i="2"/>
  <c r="J22" i="2"/>
  <c r="H22" i="2"/>
  <c r="F22" i="2"/>
  <c r="N21" i="2"/>
  <c r="L21" i="2"/>
  <c r="J21" i="2"/>
  <c r="H21" i="2"/>
  <c r="F21" i="2"/>
  <c r="N20" i="2"/>
  <c r="L20" i="2"/>
  <c r="J20" i="2"/>
  <c r="H20" i="2"/>
  <c r="F20" i="2"/>
  <c r="N19" i="2"/>
  <c r="L19" i="2"/>
  <c r="J19" i="2"/>
  <c r="H19" i="2"/>
  <c r="F19" i="2"/>
  <c r="N18" i="2"/>
  <c r="L18" i="2"/>
  <c r="J18" i="2"/>
  <c r="H18" i="2"/>
  <c r="F18" i="2"/>
  <c r="N17" i="2"/>
  <c r="L17" i="2"/>
  <c r="J17" i="2"/>
  <c r="H17" i="2"/>
  <c r="F17" i="2"/>
  <c r="N16" i="2"/>
  <c r="L16" i="2"/>
  <c r="J16" i="2"/>
  <c r="H16" i="2"/>
  <c r="F16" i="2"/>
  <c r="N15" i="2"/>
  <c r="L15" i="2"/>
  <c r="J15" i="2"/>
  <c r="H15" i="2"/>
  <c r="F15" i="2"/>
  <c r="N14" i="2"/>
  <c r="L14" i="2"/>
  <c r="J14" i="2"/>
  <c r="H14" i="2"/>
  <c r="F14" i="2"/>
  <c r="N13" i="2"/>
  <c r="L13" i="2"/>
  <c r="J13" i="2"/>
  <c r="H13" i="2"/>
  <c r="F13" i="2"/>
  <c r="B13" i="2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N12" i="2"/>
  <c r="L12" i="2"/>
  <c r="J12" i="2"/>
  <c r="H12" i="2"/>
  <c r="F12" i="2"/>
  <c r="B12" i="2"/>
  <c r="N11" i="2"/>
  <c r="L11" i="2"/>
  <c r="J11" i="2"/>
  <c r="H11" i="2"/>
  <c r="F11" i="2"/>
  <c r="E51" i="7" l="1"/>
  <c r="G50" i="7" s="1"/>
  <c r="E50" i="5"/>
  <c r="E53" i="5"/>
  <c r="G49" i="7"/>
  <c r="I11" i="8" s="1"/>
  <c r="E52" i="7"/>
  <c r="I51" i="7" s="1"/>
  <c r="E49" i="5"/>
  <c r="G52" i="7"/>
  <c r="I53" i="7"/>
  <c r="H42" i="2"/>
  <c r="F50" i="7" s="1"/>
  <c r="J42" i="2"/>
  <c r="F51" i="7" s="1"/>
  <c r="L42" i="2"/>
  <c r="F52" i="7" s="1"/>
  <c r="N42" i="2"/>
  <c r="F53" i="5" s="1"/>
  <c r="F42" i="2"/>
  <c r="F49" i="7" s="1"/>
  <c r="I73" i="9"/>
  <c r="I81" i="9"/>
  <c r="I89" i="9"/>
  <c r="I97" i="9"/>
  <c r="H75" i="9"/>
  <c r="H83" i="9"/>
  <c r="H91" i="9"/>
  <c r="H99" i="9"/>
  <c r="I74" i="9"/>
  <c r="I82" i="9"/>
  <c r="I90" i="9"/>
  <c r="I98" i="9"/>
  <c r="H76" i="9"/>
  <c r="H84" i="9"/>
  <c r="H92" i="9"/>
  <c r="H100" i="9"/>
  <c r="H81" i="9"/>
  <c r="I72" i="9"/>
  <c r="I96" i="9"/>
  <c r="H90" i="9"/>
  <c r="I75" i="9"/>
  <c r="I83" i="9"/>
  <c r="I91" i="9"/>
  <c r="I99" i="9"/>
  <c r="H77" i="9"/>
  <c r="H85" i="9"/>
  <c r="H93" i="9"/>
  <c r="H71" i="9"/>
  <c r="I76" i="9"/>
  <c r="I84" i="9"/>
  <c r="I92" i="9"/>
  <c r="I100" i="9"/>
  <c r="H78" i="9"/>
  <c r="H86" i="9"/>
  <c r="H94" i="9"/>
  <c r="H96" i="9"/>
  <c r="I87" i="9"/>
  <c r="H73" i="9"/>
  <c r="H97" i="9"/>
  <c r="I88" i="9"/>
  <c r="H82" i="9"/>
  <c r="I77" i="9"/>
  <c r="I85" i="9"/>
  <c r="I93" i="9"/>
  <c r="I71" i="9"/>
  <c r="H79" i="9"/>
  <c r="H87" i="9"/>
  <c r="H95" i="9"/>
  <c r="I78" i="9"/>
  <c r="I86" i="9"/>
  <c r="I94" i="9"/>
  <c r="H72" i="9"/>
  <c r="H80" i="9"/>
  <c r="H88" i="9"/>
  <c r="I79" i="9"/>
  <c r="I95" i="9"/>
  <c r="H89" i="9"/>
  <c r="I80" i="9"/>
  <c r="H74" i="9"/>
  <c r="H98" i="9"/>
  <c r="F51" i="5" l="1"/>
  <c r="I49" i="7"/>
  <c r="I50" i="7"/>
  <c r="I52" i="7"/>
  <c r="G51" i="7"/>
  <c r="H49" i="7"/>
  <c r="G53" i="7"/>
  <c r="C11" i="7"/>
  <c r="I13" i="8"/>
  <c r="C13" i="7"/>
  <c r="H50" i="7"/>
  <c r="F50" i="5"/>
  <c r="H52" i="7"/>
  <c r="C17" i="7"/>
  <c r="I17" i="8"/>
  <c r="F49" i="5"/>
  <c r="I53" i="5" s="1"/>
  <c r="F52" i="5"/>
  <c r="F53" i="7"/>
  <c r="I49" i="5" l="1"/>
  <c r="I50" i="5"/>
  <c r="I19" i="8"/>
  <c r="C19" i="7"/>
  <c r="H53" i="7"/>
  <c r="H51" i="7"/>
  <c r="I15" i="8"/>
  <c r="C15" i="7"/>
  <c r="G51" i="5"/>
  <c r="C15" i="5" s="1"/>
  <c r="G50" i="5"/>
  <c r="C13" i="8" s="1"/>
  <c r="I52" i="5"/>
  <c r="G49" i="5"/>
  <c r="C11" i="8" s="1"/>
  <c r="I51" i="5"/>
  <c r="G53" i="5"/>
  <c r="C19" i="5" s="1"/>
  <c r="G52" i="5"/>
  <c r="C17" i="8" s="1"/>
  <c r="C15" i="8" l="1"/>
  <c r="H51" i="5"/>
  <c r="C13" i="5"/>
  <c r="H50" i="5"/>
  <c r="C19" i="8"/>
  <c r="H52" i="5"/>
  <c r="C17" i="5"/>
  <c r="H49" i="5"/>
  <c r="H53" i="5"/>
  <c r="C11" i="5"/>
</calcChain>
</file>

<file path=xl/comments1.xml><?xml version="1.0" encoding="utf-8"?>
<comments xmlns="http://schemas.openxmlformats.org/spreadsheetml/2006/main">
  <authors>
    <author>ControllerSpielwiese</author>
  </authors>
  <commentList>
    <comment ref="I2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Das Datum ist nur hier einmalig einzugeben, es aktualisiert sich auf allen weiteren Tabellenblättern automatisch</t>
        </r>
      </text>
    </comment>
    <comment ref="D7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Die Scala ist nur beispielhaft von 1-5 definiert. Die Verwendung von einer breiteren Scala ist für das Tool und die weitere Berechnung nicht schädlich, kann aber für große Bandbreiten in der Entscheidungssituation notwendig werden</t>
        </r>
      </text>
    </comment>
    <comment ref="E9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Die Wertung der Kriterien je Option erfolgt in Anhängigkeit von der Anzahl der Optionen, z.B. von 1 - 5 bei 5 Optionen. Sie kann bei großen qualitativen Unterschieden auch problemlos erweitert werden.</t>
        </r>
      </text>
    </comment>
  </commentList>
</comments>
</file>

<file path=xl/sharedStrings.xml><?xml version="1.0" encoding="utf-8"?>
<sst xmlns="http://schemas.openxmlformats.org/spreadsheetml/2006/main" count="231" uniqueCount="175">
  <si>
    <t>Kriterium/Eigenschaft</t>
  </si>
  <si>
    <t>Wichtigkeit</t>
  </si>
  <si>
    <t>Wertung</t>
  </si>
  <si>
    <t>Punktzahl</t>
  </si>
  <si>
    <t>Gesamtpunktzahl</t>
  </si>
  <si>
    <t>Bewertung</t>
  </si>
  <si>
    <t>Stand:</t>
  </si>
  <si>
    <t>(1 - 5)</t>
  </si>
  <si>
    <t xml:space="preserve">Entscheidungsmatrix </t>
  </si>
  <si>
    <t>Option 1</t>
  </si>
  <si>
    <t>Option 2</t>
  </si>
  <si>
    <t>Option 3</t>
  </si>
  <si>
    <t>Option 4</t>
  </si>
  <si>
    <t>Option 5</t>
  </si>
  <si>
    <t>Bemerkungen:</t>
  </si>
  <si>
    <t>Berechnungen:</t>
  </si>
  <si>
    <t>RANGFOLGE GEWICHTET</t>
  </si>
  <si>
    <t>Hinweis zum Sortieren:</t>
  </si>
  <si>
    <t>Handlungsempfehlung:</t>
  </si>
  <si>
    <t>Die Sortierung der Optionen erfolgt automatisch gemäß den Änderungen in der Entscheidungsmatrix.</t>
  </si>
  <si>
    <t>Wählen Sie "Format" und in der Gruppe "Aktuelle Auswahl" "Auswahl formatieren".</t>
  </si>
  <si>
    <t>Sollten Sie die Reihenfolge im Diagramm von ab- in aufsteigend ändern wollen, gehen Sie wie folgt vor:</t>
  </si>
  <si>
    <t>Klicken Sie im Diagramm auf die y-Achse - es öffnen sich die Diagrammtools in der Excel-Menüleiste.</t>
  </si>
  <si>
    <t>Es öffnet sich das Menü mit den Achsenoptionen: Entfernen Sie den Haken bei "Kategorien in umgekehrter Reihenfolge darstellen".</t>
  </si>
  <si>
    <t>RANGFOLGE UNGEWICHTET</t>
  </si>
  <si>
    <r>
      <t xml:space="preserve">RANGFOLGE </t>
    </r>
    <r>
      <rPr>
        <b/>
        <sz val="18"/>
        <color rgb="FFFF0000"/>
        <rFont val="Calibri"/>
        <family val="2"/>
        <scheme val="minor"/>
      </rPr>
      <t>UN</t>
    </r>
    <r>
      <rPr>
        <b/>
        <sz val="18"/>
        <color theme="1"/>
        <rFont val="Calibri"/>
        <family val="2"/>
        <scheme val="minor"/>
      </rPr>
      <t>GEWICHTET</t>
    </r>
  </si>
  <si>
    <t>GEWICHTUNG der KRITERIEN</t>
  </si>
  <si>
    <t>Inhaltsübersicht</t>
  </si>
  <si>
    <t>1.</t>
  </si>
  <si>
    <t>2.</t>
  </si>
  <si>
    <t>3.</t>
  </si>
  <si>
    <t>Kostenlose Version vers. Premiumversion</t>
  </si>
  <si>
    <t>4.</t>
  </si>
  <si>
    <r>
      <t xml:space="preserve">Das Tool besteht aktuell aus </t>
    </r>
    <r>
      <rPr>
        <sz val="12"/>
        <rFont val="Calibri"/>
        <family val="2"/>
        <scheme val="minor"/>
      </rPr>
      <t>den folgenden</t>
    </r>
    <r>
      <rPr>
        <sz val="12"/>
        <color theme="1"/>
        <rFont val="Calibri"/>
        <family val="2"/>
        <scheme val="minor"/>
      </rPr>
      <t xml:space="preserve"> Tabellenblättern und enthält keine Makros</t>
    </r>
  </si>
  <si>
    <t>Die einzelnen Tabellenblätter beinhalten:</t>
  </si>
  <si>
    <t>Wechsel zu Blatt …</t>
  </si>
  <si>
    <t>Dies sind u.a. folgende Funktionen in alphabetischer Reihenfolge:</t>
  </si>
  <si>
    <t>SUMME</t>
  </si>
  <si>
    <t>WENN</t>
  </si>
  <si>
    <t>Nehmen Sie Eingaben nur in den weißen Feldern vor, die hellgrün hinterlegten Felder berechnen sich automatisch</t>
  </si>
  <si>
    <t>Eine kommerzielle Nutzung sowie eine Weitergabe an Dritte ob entgeltlich oder unentgeltlich sind nicht gestattet</t>
  </si>
  <si>
    <t>Sollten Sie die Datei weiterentwickeln, würden wir und unsere Community uns über Ihr Update freuen…</t>
  </si>
  <si>
    <t xml:space="preserve">Wenn Ihnen unsere Dienste gefallen, können Sie kostenfrei Mitglied auf der CS werden: </t>
  </si>
  <si>
    <t>https://www.controllerspielwiese.de/inhalte/wir/formular-mitglied-werden.php</t>
  </si>
  <si>
    <t>Sie bekommen dann unseren ca. 6-8 mal im Jahr erscheinenden Newsletter zugeschickt - sonst nix :-)</t>
  </si>
  <si>
    <r>
      <t xml:space="preserve">In der </t>
    </r>
    <r>
      <rPr>
        <b/>
        <sz val="12"/>
        <rFont val="Calibri"/>
        <family val="2"/>
      </rPr>
      <t>Premiumversion</t>
    </r>
    <r>
      <rPr>
        <sz val="12"/>
        <rFont val="Calibri"/>
        <family val="2"/>
        <scheme val="minor"/>
      </rPr>
      <t xml:space="preserve"> sind alle Formeln und Funktionen frei zugänglich und veränderbar</t>
    </r>
  </si>
  <si>
    <t>Es besteht kein Schreibschutz und alle Felder, Formeln und Kommentare sind frei änder- und löschbar</t>
  </si>
  <si>
    <t>Wir senden Ihnen die Premiumversion umgehend während unserer Bürozeiten per E-Mail zu</t>
  </si>
  <si>
    <t>Sie erhalten Ihre Rechnung inkl. MwSt. per E-Mail zusammen mit Ihrer Datei</t>
  </si>
  <si>
    <t>Für das Funktionieren des Tools in Ihrer Umgebung sowie evtl. Folgeschäden übernehmen wir keine Haftung</t>
  </si>
  <si>
    <t>Wir gewähren jedoch einen freiwilligen E-Mail-Support während unserer Bürozeiten</t>
  </si>
  <si>
    <t>Das Tool wird aus dem Feedback unserer Mitglieder weiterentwickelt, updates sind kostenfrei erhältlich</t>
  </si>
  <si>
    <t>Praktische Hinweise zum Erstellen/Ausfüllen der Entscheidungsmatrix</t>
  </si>
  <si>
    <t>Grafik Rangfolge gewichtet</t>
  </si>
  <si>
    <t>» Anwendungshilfe (dieses Tabellenblatt)</t>
  </si>
  <si>
    <t>Matrix</t>
  </si>
  <si>
    <t>Grafik Rangfolge ungewichtet</t>
  </si>
  <si>
    <t>Grafik Rangfolgen</t>
  </si>
  <si>
    <t>Grafik Kriterien</t>
  </si>
  <si>
    <t>INDEX</t>
  </si>
  <si>
    <t>VERGLEICH</t>
  </si>
  <si>
    <t>KGRÖSSTE</t>
  </si>
  <si>
    <t>RUNDEN</t>
  </si>
  <si>
    <t>SVERWEIS</t>
  </si>
  <si>
    <t>Bis zu 30 Kriterien/Eigenschaften können gewichtet und beliebig bewertet werden</t>
  </si>
  <si>
    <t>Das Tool berechnet die einzelnen Punktzahlen sowie die Gesamtpunktzahl je Option und stellt Rangfolgen in Grafiken dar</t>
  </si>
  <si>
    <t>Tabellenblatt: Matrix</t>
  </si>
  <si>
    <t>Technische Informationen zur Anwendung des Entscheidungsmatrix-Tools</t>
  </si>
  <si>
    <t xml:space="preserve">In dem Tabellenblatt Matrix können bis zu fünf Optionen anhand von bis zu 30 Kriterien bewertet werden </t>
  </si>
  <si>
    <t>Auf eine Sortierung der Kriterien ist nicht zu achten, dies beeinflusst die Verarbeitung nicht</t>
  </si>
  <si>
    <t>In Spalte C können bis zu 30 verschiedene Kriterien, welche die Entscheidung beeinflussen, eingegeben werden</t>
  </si>
  <si>
    <t>Für diese bis zu fünf Optionen können in Zeile 8 Bezeichnungen eingetragen werden</t>
  </si>
  <si>
    <t>Diese Bezeichnungen werden automatisch in die folgenden Grafiken übernommen</t>
  </si>
  <si>
    <t>Auch die Beschriftung der Kriterien wird automatisch in eine der Grafiken übernommen</t>
  </si>
  <si>
    <t>In der Spalte D geben Sie für jedes Kriterium eine Wichtigkeit von 1 - 5 ein (5 = sehr hohe Wichtigkeit)</t>
  </si>
  <si>
    <t>Die Skala kann ohne Auswirkung auf die weitere Berechnung im Tool auch verändert/angepasst werden (z.B. 1 - 8)</t>
  </si>
  <si>
    <t>Bei jeder Option bewerten Sie die jeweiligen Ausprägungen der Kriterien (z.B. von 1 - 6; 6 = wird voll erfüllt)</t>
  </si>
  <si>
    <t>Dieses Tool dient zum Vergleich von bis zu fünf verschiedenen Auswahloptionen (Anbieter, Berater, Lieferanten, Bewerber, Investitionen u.ä.)</t>
  </si>
  <si>
    <t>Anwendungshilfe für die Entscheidungsmatrix (Punktbewertungsverfahren)</t>
  </si>
  <si>
    <t>Die Gesamtpunktzahl der Wertung und der gewichteten Punkte werden als Ergebnis für die Entscheidungsfindung berechnet</t>
  </si>
  <si>
    <t>Bemerkungen für die jeweilige Wertung können unterhalb der Summen festgehalten werden</t>
  </si>
  <si>
    <t>Tabellenblatt: Grafik Rangfolge gewichtet</t>
  </si>
  <si>
    <t>Die Sortierung der Optionen erfolgt automatisch innerhalb der Grafik</t>
  </si>
  <si>
    <t>Voreingestellt ist eine absteigende Sortierung, bei der die Option mit den meisten Punkten führt</t>
  </si>
  <si>
    <t>Bemerkungen zu den jeweiligen Optionen können neben der Grafik notiert werden</t>
  </si>
  <si>
    <t>Eine allgemeine Handlungsempfehlung kann unterhalb der Grafik notiert werden</t>
  </si>
  <si>
    <t>Diese Berechnungsdaten sind nur in der Premiumversion verformelt und ohne Blattschutz veränderbar</t>
  </si>
  <si>
    <t>Nehmen Sie Eingaben nur in den weißen Bemerkungs-Feldern vor; hellgrün hinterlegte Felder berechnen sich automatisch</t>
  </si>
  <si>
    <t>Die Berechnung erfolgt in der Premiumversion automatisch anhand von Daten unterhalb der Grafik</t>
  </si>
  <si>
    <t>Tabellenblätter: Grafik Rangfolge ungewichtet</t>
  </si>
  <si>
    <t>In diesem Tabellenblatt wird die gewichtete Rangfolge der Optionen grafisch dargestellt</t>
  </si>
  <si>
    <t>In diesem Tabellenblatt wird die ungewichtete Rangfolge der Optionen grafisch dargestellt</t>
  </si>
  <si>
    <t>Tabellenblatt: Grafik Rangfolgen</t>
  </si>
  <si>
    <t>In diesem Tabellenblatt werden die gewichtete und die ungewichtete Rangfolge der Optionen nebeneinander dargestellt</t>
  </si>
  <si>
    <t>Die Sortierung der Optionen erfolgt automatisch anhand der vorstehenden Tabellenblätter</t>
  </si>
  <si>
    <t>Eine allgemeine Handlungsempfehlung kann unterhalb der Grafiken notiert werden</t>
  </si>
  <si>
    <t>Nehmen Sie Eingaben nur in den weißen Bemerkungs-Feldern vor</t>
  </si>
  <si>
    <t>Tabellenblatt: Grafik Kriterien</t>
  </si>
  <si>
    <t>In diesem Tabellenblatt werden alle bis zu 30 Kriterien nach Ihrer Gewichtung grafisch dargestellt</t>
  </si>
  <si>
    <t>Voreingestellt ist eine absteigende Sortierung, bei der die Kriterien mit den meisten Punkten führen</t>
  </si>
  <si>
    <t>Bemerkungen zu den Kriterien können neben der Grafik notiert werden</t>
  </si>
  <si>
    <r>
      <t xml:space="preserve">Die vorliegende, </t>
    </r>
    <r>
      <rPr>
        <b/>
        <sz val="12"/>
        <rFont val="Calibri"/>
        <family val="2"/>
      </rPr>
      <t xml:space="preserve">kostenlose </t>
    </r>
    <r>
      <rPr>
        <sz val="12"/>
        <rFont val="Calibri"/>
        <family val="2"/>
      </rPr>
      <t>Version</t>
    </r>
    <r>
      <rPr>
        <sz val="12"/>
        <rFont val="Calibri"/>
        <family val="2"/>
        <scheme val="minor"/>
      </rPr>
      <t xml:space="preserve"> ist zur ausschließlichen privaten oder auch persönlichen Nutzung in Unternehmen</t>
    </r>
  </si>
  <si>
    <t>Kostenlose Version:</t>
  </si>
  <si>
    <t>Premiumversion:</t>
  </si>
  <si>
    <t>In der kostenlosen Version sind einige Funktionen nicht vorhanden bzw. nicht vollumfänglich verfügbar (automatisierte Grafiken)</t>
  </si>
  <si>
    <t xml:space="preserve">Die Aufbereitung der Daten für die Grafiken ist frei erweiterbar und die Grafiken können ebenso verändert werden </t>
  </si>
  <si>
    <t>Die Grafiken sind alle mit der Matrix verknüpft und aktualisieren sich automatisch bei neuen Eingaben/Änderungen</t>
  </si>
  <si>
    <t>Die Anwendungshilfe enthält praktische Hinweise zum Erstellen/Ausfüllen Ihrer eigenen Entscheidungsmatrix</t>
  </si>
  <si>
    <t>Die Datei enthält weitere Informationen zur betriebswirtschaftlichen Bedeutung einer Entscheidungmatrix</t>
  </si>
  <si>
    <t>Betriebswirtschaftliche Betrachtungen zur Entscheidungsmatrix</t>
  </si>
  <si>
    <t xml:space="preserve">oben </t>
  </si>
  <si>
    <t>» Entscheidungsmatrix</t>
  </si>
  <si>
    <t>sowie Bedingte Formatierungen und Sprungmarken mit Hyperlinks auf Zellen und Namen</t>
  </si>
  <si>
    <t>Die Option mit der höchsten gewichteten Gesamtpunktzahl gilt als die bestmögliche Alternative; Wert ist grün markiert</t>
  </si>
  <si>
    <t>Die Option mit der niedrigsten gewichteten Gesamtpunktzahl gilt als die schlechteste Alternative; Wert ist rot markiert</t>
  </si>
  <si>
    <t>Diese Felder sind nur in der Premiumversion verfügbar</t>
  </si>
  <si>
    <r>
      <t xml:space="preserve">Wenn Sie Interesse an der Premiumversion der Entscheidungsmatrix haben, können Sie diese für </t>
    </r>
    <r>
      <rPr>
        <b/>
        <sz val="12"/>
        <rFont val="Calibri"/>
        <family val="2"/>
        <scheme val="minor"/>
      </rPr>
      <t>EUR 3,95 inkl. MwSt</t>
    </r>
    <r>
      <rPr>
        <sz val="12"/>
        <rFont val="Calibri"/>
        <family val="2"/>
        <scheme val="minor"/>
      </rPr>
      <t xml:space="preserve"> erwerben:</t>
    </r>
  </si>
  <si>
    <r>
      <rPr>
        <sz val="12"/>
        <rFont val="Calibri"/>
        <family val="2"/>
      </rPr>
      <t xml:space="preserve">Sie senden eine E-Mail an </t>
    </r>
    <r>
      <rPr>
        <b/>
        <u/>
        <sz val="12"/>
        <rFont val="Calibri"/>
        <family val="2"/>
      </rPr>
      <t>Service@ControllerSpielwiese.de</t>
    </r>
    <r>
      <rPr>
        <sz val="12"/>
        <rFont val="Calibri"/>
        <family val="2"/>
      </rPr>
      <t xml:space="preserve"> mit Ihrer Rechnungsadresse und dem Stichwort Entscheidungsmatrix</t>
    </r>
  </si>
  <si>
    <r>
      <t xml:space="preserve">Es werden einige Excel-Funktionen und -Tricks verwendet, welche </t>
    </r>
    <r>
      <rPr>
        <b/>
        <sz val="12"/>
        <color theme="1"/>
        <rFont val="Calibri"/>
        <family val="2"/>
        <scheme val="minor"/>
      </rPr>
      <t>in der Premiumversion</t>
    </r>
    <r>
      <rPr>
        <sz val="12"/>
        <color theme="1"/>
        <rFont val="Calibri"/>
        <family val="2"/>
        <scheme val="minor"/>
      </rPr>
      <t xml:space="preserve"> zusätzlich in Kommentaren erläutert werden</t>
    </r>
  </si>
  <si>
    <t>» Grafik Rangfolge gewichtet (Premiumversion)</t>
  </si>
  <si>
    <t>» Grafik Rangfolge ungewichtet (Premiumversion)</t>
  </si>
  <si>
    <t>» Grafik beider Rangfolgen nebeneinander (Premiumversion)</t>
  </si>
  <si>
    <t>» Grafik mit Rangfolge der Kriterien  (Premiumversion)</t>
  </si>
  <si>
    <t>Weitere Informationen zu der betriebswirtschaftlichen Bedeutung finden Sie weiter unten … nur Premiumversion</t>
  </si>
  <si>
    <t>zur Auswahl von Beratern für ein Softwareprojekt</t>
  </si>
  <si>
    <t>Firma 1</t>
  </si>
  <si>
    <t>Firma 2</t>
  </si>
  <si>
    <t>Firma 3</t>
  </si>
  <si>
    <t>Firma 4</t>
  </si>
  <si>
    <t>n.n.</t>
  </si>
  <si>
    <t>Auftreten Berater / Persönlichkeit</t>
  </si>
  <si>
    <t>Zuhören des Beraters</t>
  </si>
  <si>
    <t>Auffassungsgabe des Beraters</t>
  </si>
  <si>
    <t>Eigene Ideen des Beraters</t>
  </si>
  <si>
    <t>Entfernung des Ortes / des Beraters</t>
  </si>
  <si>
    <t>Kundenorientierung insgesamt</t>
  </si>
  <si>
    <t>Eigene Schulungen im Angebot</t>
  </si>
  <si>
    <t>Erfahrung mit DATEV</t>
  </si>
  <si>
    <t># Beratung 100€</t>
  </si>
  <si>
    <t># Verkäufer mit im Projekt</t>
  </si>
  <si>
    <t># GF nicht fokusiert</t>
  </si>
  <si>
    <t># Beratung 130€</t>
  </si>
  <si>
    <t># Entwicklung 80€</t>
  </si>
  <si>
    <t># Beratung 145€ incl NK</t>
  </si>
  <si>
    <t># Entwicklung 120€</t>
  </si>
  <si>
    <t># geplante Manntage: 90</t>
  </si>
  <si>
    <t># Entwicklg. ~ 115€ ?</t>
  </si>
  <si>
    <t># geplante Manntage: 55</t>
  </si>
  <si>
    <t># kein Festpreis möglich</t>
  </si>
  <si>
    <t># geplante Manntage: 94</t>
  </si>
  <si>
    <t># geplante Manntage: 53</t>
  </si>
  <si>
    <t># Erfahrg. mit DATEV</t>
  </si>
  <si>
    <t># Berater unbekannt</t>
  </si>
  <si>
    <t># eigene Erfahrg. mit DATEV</t>
  </si>
  <si>
    <t># strukturierter Berater !!</t>
  </si>
  <si>
    <t># schwache Beraterin !!</t>
  </si>
  <si>
    <t># wacher Berater !!</t>
  </si>
  <si>
    <t># Festpreis möglich</t>
  </si>
  <si>
    <t>Anzahl eigene Berater</t>
  </si>
  <si>
    <t>Anzahl Berater für Projekt</t>
  </si>
  <si>
    <t>Garantie von Beratungsleistung in time</t>
  </si>
  <si>
    <t>Auftreten GF/Verkäufer</t>
  </si>
  <si>
    <t>eigene Ideen des Beraters</t>
  </si>
  <si>
    <t>Tagessätze Berater, Juniorb., Entwickler</t>
  </si>
  <si>
    <t>Nebenkosten?</t>
  </si>
  <si>
    <t>Wie wird getestet (Wer, wie oft)?</t>
  </si>
  <si>
    <t>Was wird gestestet (Umfang)?</t>
  </si>
  <si>
    <t>vorgeschlagener Stichtag</t>
  </si>
  <si>
    <t>Buchhaltung auf 2 Kontenplänen möglich?</t>
  </si>
  <si>
    <t>Qualitätssicherungssystem?</t>
  </si>
  <si>
    <t>Festpreis?</t>
  </si>
  <si>
    <t xml:space="preserve">weitere Nützlichkeiten </t>
  </si>
  <si>
    <t>Weitere Auswahlkriterien möglich:</t>
  </si>
  <si>
    <r>
      <t xml:space="preserve">Über einen </t>
    </r>
    <r>
      <rPr>
        <b/>
        <sz val="12"/>
        <rFont val="Calibri"/>
        <family val="2"/>
        <scheme val="minor"/>
      </rPr>
      <t>freiwilligen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</rPr>
      <t>Obolus</t>
    </r>
    <r>
      <rPr>
        <sz val="12"/>
        <rFont val="Calibri"/>
        <family val="2"/>
        <scheme val="minor"/>
      </rPr>
      <t xml:space="preserve"> in Anerkennung unseres kostenfreien Angebotes freuen wir uns selbstverständlich auch:</t>
    </r>
  </si>
  <si>
    <r>
      <t xml:space="preserve">Auf </t>
    </r>
    <r>
      <rPr>
        <b/>
        <u/>
        <sz val="11"/>
        <rFont val="Calibri"/>
        <family val="2"/>
      </rPr>
      <t>https://ko-fi.com/controllerspielwiese</t>
    </r>
    <r>
      <rPr>
        <sz val="12"/>
        <rFont val="Calibri"/>
        <family val="2"/>
      </rPr>
      <t xml:space="preserve"> können Sie uns gerne einen Kaffee spendieren …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</si>
</sst>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"/>
    <numFmt numFmtId="165" formatCode="#,##0.00\ &quot;€&quot;"/>
  </numFmts>
  <fonts count="43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8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9"/>
      <color theme="1"/>
      <name val="Arial"/>
      <family val="2"/>
    </font>
    <font>
      <b/>
      <sz val="1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</font>
    <font>
      <sz val="11"/>
      <color theme="9" tint="-0.49998474074526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u/>
      <sz val="12"/>
      <color theme="9" tint="-0.499984740745262"/>
      <name val="Calibri"/>
      <family val="2"/>
    </font>
    <font>
      <sz val="12"/>
      <color theme="9" tint="-0.499984740745262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9" tint="-0.499984740745262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1"/>
      <name val="Calibri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b/>
      <sz val="10"/>
      <color theme="1"/>
      <name val="Arial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9" tint="-0.499984740745262"/>
      </top>
      <bottom/>
      <diagonal/>
    </border>
    <border>
      <left/>
      <right/>
      <top/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8" xfId="0" applyBorder="1" applyProtection="1"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0" fillId="3" borderId="15" xfId="0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2" fillId="3" borderId="21" xfId="0" applyFont="1" applyFill="1" applyBorder="1" applyAlignment="1" applyProtection="1">
      <alignment horizontal="center"/>
    </xf>
    <xf numFmtId="0" fontId="7" fillId="0" borderId="21" xfId="0" applyFont="1" applyFill="1" applyBorder="1" applyAlignment="1" applyProtection="1">
      <alignment horizontal="center"/>
    </xf>
    <xf numFmtId="0" fontId="0" fillId="4" borderId="0" xfId="0" applyFill="1" applyProtection="1">
      <protection locked="0"/>
    </xf>
    <xf numFmtId="0" fontId="0" fillId="4" borderId="0" xfId="0" applyFill="1"/>
    <xf numFmtId="0" fontId="3" fillId="4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0" fontId="0" fillId="0" borderId="0" xfId="0" applyFill="1"/>
    <xf numFmtId="0" fontId="10" fillId="4" borderId="0" xfId="0" applyFont="1" applyFill="1" applyProtection="1">
      <protection locked="0"/>
    </xf>
    <xf numFmtId="0" fontId="0" fillId="4" borderId="0" xfId="0" applyFill="1" applyBorder="1" applyProtection="1">
      <protection locked="0"/>
    </xf>
    <xf numFmtId="0" fontId="11" fillId="4" borderId="0" xfId="0" applyFont="1" applyFill="1" applyProtection="1">
      <protection locked="0"/>
    </xf>
    <xf numFmtId="0" fontId="0" fillId="4" borderId="22" xfId="0" applyFill="1" applyBorder="1" applyProtection="1">
      <protection locked="0"/>
    </xf>
    <xf numFmtId="0" fontId="0" fillId="4" borderId="0" xfId="0" applyFill="1" applyProtection="1"/>
    <xf numFmtId="0" fontId="0" fillId="0" borderId="0" xfId="0" applyFill="1" applyProtection="1"/>
    <xf numFmtId="0" fontId="1" fillId="0" borderId="0" xfId="1" applyProtection="1"/>
    <xf numFmtId="0" fontId="14" fillId="0" borderId="0" xfId="1" applyFont="1" applyProtection="1"/>
    <xf numFmtId="0" fontId="18" fillId="3" borderId="0" xfId="1" applyFont="1" applyFill="1" applyProtection="1"/>
    <xf numFmtId="0" fontId="1" fillId="3" borderId="0" xfId="1" applyFill="1" applyProtection="1"/>
    <xf numFmtId="0" fontId="19" fillId="3" borderId="0" xfId="1" applyFont="1" applyFill="1" applyAlignment="1" applyProtection="1">
      <alignment horizontal="left" vertical="center"/>
    </xf>
    <xf numFmtId="0" fontId="20" fillId="3" borderId="0" xfId="1" applyFont="1" applyFill="1" applyProtection="1"/>
    <xf numFmtId="0" fontId="21" fillId="3" borderId="0" xfId="1" applyFont="1" applyFill="1" applyAlignment="1" applyProtection="1">
      <alignment horizontal="right"/>
    </xf>
    <xf numFmtId="0" fontId="23" fillId="3" borderId="0" xfId="2" applyFont="1" applyFill="1" applyAlignment="1" applyProtection="1"/>
    <xf numFmtId="0" fontId="22" fillId="3" borderId="0" xfId="2" applyFill="1" applyAlignment="1" applyProtection="1"/>
    <xf numFmtId="0" fontId="24" fillId="3" borderId="0" xfId="1" applyFont="1" applyFill="1" applyProtection="1"/>
    <xf numFmtId="0" fontId="25" fillId="0" borderId="0" xfId="1" applyFont="1" applyProtection="1"/>
    <xf numFmtId="0" fontId="15" fillId="3" borderId="0" xfId="1" applyFont="1" applyFill="1" applyProtection="1"/>
    <xf numFmtId="0" fontId="9" fillId="3" borderId="0" xfId="1" applyFont="1" applyFill="1" applyProtection="1"/>
    <xf numFmtId="0" fontId="21" fillId="3" borderId="0" xfId="1" applyFont="1" applyFill="1" applyAlignment="1" applyProtection="1">
      <alignment horizontal="left" vertical="center"/>
    </xf>
    <xf numFmtId="0" fontId="8" fillId="3" borderId="0" xfId="1" applyFont="1" applyFill="1" applyProtection="1"/>
    <xf numFmtId="0" fontId="28" fillId="3" borderId="0" xfId="1" applyFont="1" applyFill="1" applyProtection="1"/>
    <xf numFmtId="0" fontId="27" fillId="3" borderId="0" xfId="2" applyFont="1" applyFill="1" applyAlignment="1" applyProtection="1"/>
    <xf numFmtId="0" fontId="29" fillId="3" borderId="0" xfId="2" applyFont="1" applyFill="1" applyAlignment="1" applyProtection="1"/>
    <xf numFmtId="0" fontId="21" fillId="3" borderId="0" xfId="1" applyFont="1" applyFill="1" applyProtection="1"/>
    <xf numFmtId="0" fontId="30" fillId="3" borderId="0" xfId="1" applyFont="1" applyFill="1" applyProtection="1"/>
    <xf numFmtId="0" fontId="26" fillId="3" borderId="0" xfId="1" applyFont="1" applyFill="1" applyProtection="1"/>
    <xf numFmtId="0" fontId="26" fillId="3" borderId="0" xfId="1" applyFont="1" applyFill="1" applyAlignment="1" applyProtection="1"/>
    <xf numFmtId="0" fontId="32" fillId="3" borderId="0" xfId="1" applyFont="1" applyFill="1" applyProtection="1"/>
    <xf numFmtId="0" fontId="26" fillId="3" borderId="0" xfId="1" applyFont="1" applyFill="1" applyAlignment="1" applyProtection="1">
      <alignment horizontal="right"/>
    </xf>
    <xf numFmtId="0" fontId="25" fillId="3" borderId="0" xfId="1" applyFont="1" applyFill="1" applyProtection="1"/>
    <xf numFmtId="0" fontId="32" fillId="3" borderId="0" xfId="1" applyFont="1" applyFill="1" applyAlignment="1" applyProtection="1">
      <alignment horizontal="right"/>
    </xf>
    <xf numFmtId="0" fontId="26" fillId="3" borderId="0" xfId="1" applyFont="1" applyFill="1" applyAlignment="1" applyProtection="1">
      <alignment horizontal="left"/>
    </xf>
    <xf numFmtId="0" fontId="0" fillId="2" borderId="0" xfId="0" applyFill="1" applyProtection="1"/>
    <xf numFmtId="0" fontId="0" fillId="2" borderId="7" xfId="0" applyFill="1" applyBorder="1" applyProtection="1"/>
    <xf numFmtId="0" fontId="0" fillId="2" borderId="7" xfId="0" applyFont="1" applyFill="1" applyBorder="1" applyProtection="1"/>
    <xf numFmtId="0" fontId="0" fillId="2" borderId="0" xfId="0" applyFill="1" applyAlignment="1" applyProtection="1">
      <alignment horizontal="center"/>
    </xf>
    <xf numFmtId="164" fontId="0" fillId="2" borderId="0" xfId="0" applyNumberFormat="1" applyFill="1" applyProtection="1"/>
    <xf numFmtId="0" fontId="0" fillId="2" borderId="0" xfId="0" applyFill="1" applyBorder="1" applyProtection="1"/>
    <xf numFmtId="0" fontId="0" fillId="2" borderId="0" xfId="0" applyFont="1" applyFill="1" applyBorder="1" applyProtection="1"/>
    <xf numFmtId="0" fontId="36" fillId="3" borderId="0" xfId="2" applyFont="1" applyFill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14" xfId="0" applyFill="1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20" xfId="0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0" fillId="3" borderId="13" xfId="0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/>
    <xf numFmtId="0" fontId="2" fillId="3" borderId="2" xfId="0" applyFont="1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3" borderId="12" xfId="0" applyFill="1" applyBorder="1" applyProtection="1"/>
    <xf numFmtId="0" fontId="0" fillId="3" borderId="11" xfId="0" applyFill="1" applyBorder="1" applyProtection="1"/>
    <xf numFmtId="0" fontId="8" fillId="4" borderId="0" xfId="0" applyFont="1" applyFill="1" applyAlignment="1" applyProtection="1">
      <alignment horizontal="center" vertical="top"/>
    </xf>
    <xf numFmtId="0" fontId="9" fillId="4" borderId="0" xfId="0" applyFont="1" applyFill="1" applyProtection="1"/>
    <xf numFmtId="0" fontId="8" fillId="4" borderId="0" xfId="0" applyFont="1" applyFill="1" applyAlignment="1" applyProtection="1">
      <alignment horizontal="left" vertical="top"/>
    </xf>
    <xf numFmtId="0" fontId="9" fillId="4" borderId="0" xfId="0" applyFont="1" applyFill="1" applyAlignment="1" applyProtection="1">
      <alignment horizontal="left"/>
    </xf>
    <xf numFmtId="0" fontId="0" fillId="4" borderId="22" xfId="0" applyFill="1" applyBorder="1" applyProtection="1"/>
    <xf numFmtId="0" fontId="0" fillId="4" borderId="0" xfId="0" applyFill="1" applyBorder="1" applyProtection="1"/>
    <xf numFmtId="0" fontId="10" fillId="4" borderId="0" xfId="0" applyFont="1" applyFill="1" applyProtection="1"/>
    <xf numFmtId="0" fontId="0" fillId="4" borderId="0" xfId="0" applyFont="1" applyFill="1" applyAlignment="1" applyProtection="1">
      <alignment horizontal="left"/>
    </xf>
    <xf numFmtId="0" fontId="39" fillId="3" borderId="0" xfId="2" applyFont="1" applyFill="1" applyAlignment="1" applyProtection="1"/>
    <xf numFmtId="0" fontId="0" fillId="0" borderId="1" xfId="0" applyBorder="1" applyAlignment="1" applyProtection="1">
      <alignment vertical="top" wrapText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0" fillId="0" borderId="12" xfId="0" applyBorder="1" applyAlignment="1" applyProtection="1">
      <alignment vertical="top" wrapText="1"/>
      <protection locked="0"/>
    </xf>
    <xf numFmtId="0" fontId="0" fillId="0" borderId="11" xfId="0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2" xfId="0" applyBorder="1" applyProtection="1">
      <protection locked="0"/>
    </xf>
    <xf numFmtId="0" fontId="41" fillId="0" borderId="18" xfId="0" applyFont="1" applyBorder="1" applyProtection="1">
      <protection locked="0"/>
    </xf>
    <xf numFmtId="0" fontId="2" fillId="3" borderId="4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33" fillId="0" borderId="4" xfId="0" applyFont="1" applyFill="1" applyBorder="1" applyAlignment="1" applyProtection="1">
      <alignment horizontal="center" shrinkToFit="1"/>
      <protection locked="0"/>
    </xf>
    <xf numFmtId="0" fontId="33" fillId="0" borderId="6" xfId="0" applyFont="1" applyFill="1" applyBorder="1" applyAlignment="1" applyProtection="1">
      <alignment horizontal="center" shrinkToFit="1"/>
      <protection locked="0"/>
    </xf>
    <xf numFmtId="0" fontId="38" fillId="4" borderId="23" xfId="0" applyFont="1" applyFill="1" applyBorder="1" applyAlignment="1" applyProtection="1">
      <alignment horizontal="left" vertical="top"/>
    </xf>
    <xf numFmtId="0" fontId="0" fillId="4" borderId="23" xfId="0" applyFill="1" applyBorder="1" applyAlignment="1" applyProtection="1">
      <alignment horizontal="left" vertical="top"/>
    </xf>
    <xf numFmtId="0" fontId="38" fillId="4" borderId="10" xfId="0" applyFont="1" applyFill="1" applyBorder="1" applyAlignment="1" applyProtection="1">
      <alignment horizontal="left" vertical="center" wrapText="1"/>
    </xf>
    <xf numFmtId="0" fontId="12" fillId="4" borderId="10" xfId="0" applyFont="1" applyFill="1" applyBorder="1" applyAlignment="1" applyProtection="1">
      <alignment horizontal="left" vertical="center" wrapText="1"/>
    </xf>
    <xf numFmtId="0" fontId="37" fillId="4" borderId="10" xfId="0" applyFont="1" applyFill="1" applyBorder="1" applyAlignment="1" applyProtection="1">
      <alignment horizontal="left" vertical="center" wrapText="1"/>
    </xf>
    <xf numFmtId="0" fontId="16" fillId="5" borderId="0" xfId="1" applyFont="1" applyFill="1" applyProtection="1"/>
    <xf numFmtId="165" fontId="17" fillId="5" borderId="0" xfId="1" applyNumberFormat="1" applyFont="1" applyFill="1" applyProtection="1"/>
    <xf numFmtId="0" fontId="9" fillId="5" borderId="0" xfId="1" applyFont="1" applyFill="1" applyAlignment="1" applyProtection="1">
      <alignment horizontal="left"/>
    </xf>
    <xf numFmtId="0" fontId="9" fillId="5" borderId="0" xfId="1" applyFont="1" applyFill="1" applyAlignment="1" applyProtection="1">
      <alignment horizontal="center"/>
    </xf>
    <xf numFmtId="0" fontId="9" fillId="5" borderId="0" xfId="1" applyFont="1" applyFill="1" applyAlignment="1" applyProtection="1">
      <alignment horizontal="right"/>
    </xf>
    <xf numFmtId="0" fontId="9" fillId="5" borderId="0" xfId="1" quotePrefix="1" applyFont="1" applyFill="1" applyAlignment="1" applyProtection="1">
      <alignment horizontal="left"/>
    </xf>
    <xf numFmtId="0" fontId="1" fillId="5" borderId="0" xfId="1" applyFill="1" applyAlignment="1" applyProtection="1">
      <alignment horizontal="left" vertical="top"/>
    </xf>
    <xf numFmtId="4" fontId="1" fillId="5" borderId="0" xfId="1" applyNumberFormat="1" applyFill="1" applyProtection="1"/>
    <xf numFmtId="14" fontId="1" fillId="5" borderId="0" xfId="1" applyNumberFormat="1" applyFill="1" applyAlignment="1" applyProtection="1">
      <alignment horizontal="center"/>
    </xf>
    <xf numFmtId="14" fontId="1" fillId="5" borderId="0" xfId="1" applyNumberFormat="1" applyFill="1" applyProtection="1"/>
    <xf numFmtId="0" fontId="0" fillId="3" borderId="0" xfId="0" applyFill="1"/>
    <xf numFmtId="0" fontId="26" fillId="3" borderId="0" xfId="0" applyFont="1" applyFill="1"/>
    <xf numFmtId="0" fontId="31" fillId="3" borderId="0" xfId="2" applyFont="1" applyFill="1" applyAlignment="1" applyProtection="1"/>
    <xf numFmtId="0" fontId="42" fillId="3" borderId="0" xfId="2" applyFont="1" applyFill="1" applyAlignment="1" applyProtection="1"/>
    <xf numFmtId="0" fontId="4" fillId="5" borderId="0" xfId="0" applyFont="1" applyFill="1" applyProtection="1">
      <protection locked="0"/>
    </xf>
    <xf numFmtId="0" fontId="3" fillId="5" borderId="0" xfId="0" applyFont="1" applyFill="1" applyProtection="1">
      <protection locked="0"/>
    </xf>
    <xf numFmtId="0" fontId="0" fillId="5" borderId="0" xfId="0" applyFill="1" applyProtection="1"/>
    <xf numFmtId="0" fontId="3" fillId="5" borderId="0" xfId="0" applyFont="1" applyFill="1" applyAlignment="1" applyProtection="1">
      <alignment horizontal="right"/>
    </xf>
    <xf numFmtId="14" fontId="3" fillId="5" borderId="0" xfId="0" applyNumberFormat="1" applyFont="1" applyFill="1" applyProtection="1">
      <protection locked="0"/>
    </xf>
    <xf numFmtId="0" fontId="3" fillId="5" borderId="0" xfId="0" applyFont="1" applyFill="1" applyProtection="1"/>
    <xf numFmtId="0" fontId="4" fillId="5" borderId="0" xfId="0" applyFont="1" applyFill="1" applyProtection="1"/>
    <xf numFmtId="14" fontId="3" fillId="5" borderId="0" xfId="0" applyNumberFormat="1" applyFont="1" applyFill="1" applyProtection="1"/>
    <xf numFmtId="14" fontId="3" fillId="5" borderId="0" xfId="0" applyNumberFormat="1" applyFont="1" applyFill="1" applyAlignment="1" applyProtection="1">
      <alignment horizontal="left"/>
    </xf>
  </cellXfs>
  <cellStyles count="3">
    <cellStyle name="Link" xfId="2" builtinId="8"/>
    <cellStyle name="Standard" xfId="0" builtinId="0"/>
    <cellStyle name="Standard 2" xfId="1"/>
  </cellStyles>
  <dxfs count="2">
    <dxf>
      <font>
        <color rgb="FF00B050"/>
      </font>
    </dxf>
    <dxf>
      <font>
        <color rgb="FFC00000"/>
      </font>
    </dxf>
  </dxfs>
  <tableStyles count="0" defaultTableStyle="TableStyleMedium2" defaultPivotStyle="PivotStyleLight16"/>
  <colors>
    <mruColors>
      <color rgb="FFA3BE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59250256303268E-2"/>
          <c:y val="2.374639998806204E-3"/>
          <c:w val="0.94537900747151693"/>
          <c:h val="0.9243985057774284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Rangfolge gewichtet'!$H$49</c:f>
              <c:strCache>
                <c:ptCount val="1"/>
                <c:pt idx="0">
                  <c:v>Firma 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gewichtet'!$I$49</c:f>
              <c:numCache>
                <c:formatCode>General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EA-468E-9D1F-CD8E1945B22C}"/>
            </c:ext>
          </c:extLst>
        </c:ser>
        <c:ser>
          <c:idx val="0"/>
          <c:order val="1"/>
          <c:tx>
            <c:strRef>
              <c:f>'Grafik Rangfolge gewichtet'!$H$50</c:f>
              <c:strCache>
                <c:ptCount val="1"/>
                <c:pt idx="0">
                  <c:v>Firma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gewichtet'!$I$50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EA-468E-9D1F-CD8E1945B22C}"/>
            </c:ext>
          </c:extLst>
        </c:ser>
        <c:ser>
          <c:idx val="2"/>
          <c:order val="2"/>
          <c:tx>
            <c:strRef>
              <c:f>'Grafik Rangfolge gewichtet'!$H$51</c:f>
              <c:strCache>
                <c:ptCount val="1"/>
                <c:pt idx="0">
                  <c:v>Firma 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gewichtet'!$I$51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EA-468E-9D1F-CD8E1945B22C}"/>
            </c:ext>
          </c:extLst>
        </c:ser>
        <c:ser>
          <c:idx val="3"/>
          <c:order val="3"/>
          <c:tx>
            <c:strRef>
              <c:f>'Grafik Rangfolge gewichtet'!$H$52</c:f>
              <c:strCache>
                <c:ptCount val="1"/>
                <c:pt idx="0">
                  <c:v>Firma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gewichtet'!$I$52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EA-468E-9D1F-CD8E1945B22C}"/>
            </c:ext>
          </c:extLst>
        </c:ser>
        <c:ser>
          <c:idx val="4"/>
          <c:order val="4"/>
          <c:tx>
            <c:strRef>
              <c:f>'Grafik Rangfolge gewichtet'!$NI$18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EA-468E-9D1F-CD8E1945B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48"/>
        <c:axId val="827909279"/>
        <c:axId val="827908031"/>
      </c:barChart>
      <c:catAx>
        <c:axId val="827909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8031"/>
        <c:crosses val="autoZero"/>
        <c:auto val="1"/>
        <c:lblAlgn val="ctr"/>
        <c:lblOffset val="100"/>
        <c:noMultiLvlLbl val="0"/>
      </c:catAx>
      <c:valAx>
        <c:axId val="82790803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59250256303268E-2"/>
          <c:y val="2.374639998806204E-3"/>
          <c:w val="0.94537900747151693"/>
          <c:h val="0.9243985057774284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Rangfolge ungewichtet'!$H$49</c:f>
              <c:strCache>
                <c:ptCount val="1"/>
                <c:pt idx="0">
                  <c:v>Firma 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ungewichtet'!$I$49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F-4739-857B-70D99CBD7E93}"/>
            </c:ext>
          </c:extLst>
        </c:ser>
        <c:ser>
          <c:idx val="0"/>
          <c:order val="1"/>
          <c:tx>
            <c:strRef>
              <c:f>'Grafik Rangfolge ungewichtet'!$H$50</c:f>
              <c:strCache>
                <c:ptCount val="1"/>
                <c:pt idx="0">
                  <c:v>Firma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ungewichtet'!$I$50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F-4739-857B-70D99CBD7E93}"/>
            </c:ext>
          </c:extLst>
        </c:ser>
        <c:ser>
          <c:idx val="2"/>
          <c:order val="2"/>
          <c:tx>
            <c:strRef>
              <c:f>'Grafik Rangfolge ungewichtet'!$H$51</c:f>
              <c:strCache>
                <c:ptCount val="1"/>
                <c:pt idx="0">
                  <c:v>Firma 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ungewichtet'!$I$51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F-4739-857B-70D99CBD7E93}"/>
            </c:ext>
          </c:extLst>
        </c:ser>
        <c:ser>
          <c:idx val="3"/>
          <c:order val="3"/>
          <c:tx>
            <c:strRef>
              <c:f>'Grafik Rangfolge ungewichtet'!$H$52</c:f>
              <c:strCache>
                <c:ptCount val="1"/>
                <c:pt idx="0">
                  <c:v>Firma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ungewichtet'!$I$52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5F-4739-857B-70D99CBD7E93}"/>
            </c:ext>
          </c:extLst>
        </c:ser>
        <c:ser>
          <c:idx val="4"/>
          <c:order val="4"/>
          <c:tx>
            <c:strRef>
              <c:f>'Grafik Rangfolge ungewichtet'!$NI$18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5F-4739-857B-70D99CBD7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48"/>
        <c:axId val="827909279"/>
        <c:axId val="827908031"/>
      </c:barChart>
      <c:catAx>
        <c:axId val="827909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8031"/>
        <c:crosses val="autoZero"/>
        <c:auto val="1"/>
        <c:lblAlgn val="ctr"/>
        <c:lblOffset val="100"/>
        <c:noMultiLvlLbl val="0"/>
      </c:catAx>
      <c:valAx>
        <c:axId val="82790803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59250256303268E-2"/>
          <c:y val="2.374639998806204E-3"/>
          <c:w val="0.94537900747151693"/>
          <c:h val="0.9243985057774284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Rangfolge gewichtet'!$H$49</c:f>
              <c:strCache>
                <c:ptCount val="1"/>
                <c:pt idx="0">
                  <c:v>Firma 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gewichtet'!$I$49</c:f>
              <c:numCache>
                <c:formatCode>General</c:formatCode>
                <c:ptCount val="1"/>
                <c:pt idx="0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5-403A-A114-A32CC92DD1B7}"/>
            </c:ext>
          </c:extLst>
        </c:ser>
        <c:ser>
          <c:idx val="0"/>
          <c:order val="1"/>
          <c:tx>
            <c:strRef>
              <c:f>'Grafik Rangfolge gewichtet'!$H$50</c:f>
              <c:strCache>
                <c:ptCount val="1"/>
                <c:pt idx="0">
                  <c:v>Firma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gewichtet'!$I$50</c:f>
              <c:numCache>
                <c:formatCode>General</c:formatCode>
                <c:ptCount val="1"/>
                <c:pt idx="0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75-403A-A114-A32CC92DD1B7}"/>
            </c:ext>
          </c:extLst>
        </c:ser>
        <c:ser>
          <c:idx val="2"/>
          <c:order val="2"/>
          <c:tx>
            <c:strRef>
              <c:f>'Grafik Rangfolge gewichtet'!$H$51</c:f>
              <c:strCache>
                <c:ptCount val="1"/>
                <c:pt idx="0">
                  <c:v>Firma 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gewichtet'!$I$51</c:f>
              <c:numCache>
                <c:formatCode>General</c:formatCode>
                <c:ptCount val="1"/>
                <c:pt idx="0">
                  <c:v>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75-403A-A114-A32CC92DD1B7}"/>
            </c:ext>
          </c:extLst>
        </c:ser>
        <c:ser>
          <c:idx val="3"/>
          <c:order val="3"/>
          <c:tx>
            <c:strRef>
              <c:f>'Grafik Rangfolge gewichtet'!$H$52</c:f>
              <c:strCache>
                <c:ptCount val="1"/>
                <c:pt idx="0">
                  <c:v>Firma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gewichtet'!$I$52</c:f>
              <c:numCache>
                <c:formatCode>General</c:formatCode>
                <c:ptCount val="1"/>
                <c:pt idx="0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75-403A-A114-A32CC92DD1B7}"/>
            </c:ext>
          </c:extLst>
        </c:ser>
        <c:ser>
          <c:idx val="4"/>
          <c:order val="4"/>
          <c:tx>
            <c:strRef>
              <c:f>'Grafik Rangfolge gewichtet'!$NI$18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gewichtet'!$I$53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75-403A-A114-A32CC92DD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48"/>
        <c:axId val="827909279"/>
        <c:axId val="827908031"/>
      </c:barChart>
      <c:catAx>
        <c:axId val="827909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8031"/>
        <c:crosses val="autoZero"/>
        <c:auto val="1"/>
        <c:lblAlgn val="ctr"/>
        <c:lblOffset val="100"/>
        <c:noMultiLvlLbl val="0"/>
      </c:catAx>
      <c:valAx>
        <c:axId val="82790803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520509936257967E-2"/>
          <c:y val="1.0877992929455247E-2"/>
          <c:w val="0.94537900747151693"/>
          <c:h val="0.92439850577742844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Rangfolge ungewichtet'!$H$49</c:f>
              <c:strCache>
                <c:ptCount val="1"/>
                <c:pt idx="0">
                  <c:v>Firma 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ungewichtet'!$I$49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2-43C6-B11B-2355D99989E5}"/>
            </c:ext>
          </c:extLst>
        </c:ser>
        <c:ser>
          <c:idx val="0"/>
          <c:order val="1"/>
          <c:tx>
            <c:strRef>
              <c:f>'Grafik Rangfolge ungewichtet'!$H$50</c:f>
              <c:strCache>
                <c:ptCount val="1"/>
                <c:pt idx="0">
                  <c:v>Firma 4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ungewichtet'!$I$50</c:f>
              <c:numCache>
                <c:formatCode>General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2-43C6-B11B-2355D99989E5}"/>
            </c:ext>
          </c:extLst>
        </c:ser>
        <c:ser>
          <c:idx val="2"/>
          <c:order val="2"/>
          <c:tx>
            <c:strRef>
              <c:f>'Grafik Rangfolge ungewichtet'!$H$51</c:f>
              <c:strCache>
                <c:ptCount val="1"/>
                <c:pt idx="0">
                  <c:v>Firma 1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ungewichtet'!$I$51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2-43C6-B11B-2355D99989E5}"/>
            </c:ext>
          </c:extLst>
        </c:ser>
        <c:ser>
          <c:idx val="3"/>
          <c:order val="3"/>
          <c:tx>
            <c:strRef>
              <c:f>'Grafik Rangfolge ungewichtet'!$H$52</c:f>
              <c:strCache>
                <c:ptCount val="1"/>
                <c:pt idx="0">
                  <c:v>Firma 2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ungewichtet'!$I$52</c:f>
              <c:numCache>
                <c:formatCode>General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2-43C6-B11B-2355D99989E5}"/>
            </c:ext>
          </c:extLst>
        </c:ser>
        <c:ser>
          <c:idx val="4"/>
          <c:order val="4"/>
          <c:tx>
            <c:strRef>
              <c:f>'Grafik Rangfolge ungewichtet'!$NI$18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95000"/>
                        <a:lumOff val="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Rangfolge ungewichtet'!$L$13</c:f>
              <c:numCache>
                <c:formatCode>General</c:formatCode>
                <c:ptCount val="1"/>
              </c:numCache>
            </c:numRef>
          </c:cat>
          <c:val>
            <c:numRef>
              <c:f>'Grafik Rangfolge ungewichtet'!$I$53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2-43C6-B11B-2355D9998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0"/>
        <c:overlap val="-48"/>
        <c:axId val="827909279"/>
        <c:axId val="827908031"/>
      </c:barChart>
      <c:catAx>
        <c:axId val="827909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8031"/>
        <c:crosses val="autoZero"/>
        <c:auto val="1"/>
        <c:lblAlgn val="ctr"/>
        <c:lblOffset val="100"/>
        <c:noMultiLvlLbl val="0"/>
      </c:catAx>
      <c:valAx>
        <c:axId val="82790803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2.6359250256303268E-2"/>
          <c:y val="2.374639998806204E-3"/>
          <c:w val="0.90777101172492602"/>
          <c:h val="0.9695436653805268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'Grafik Kriterien'!$H$71:$H$100</c:f>
              <c:strCache>
                <c:ptCount val="30"/>
                <c:pt idx="0">
                  <c:v>Auftreten Berater / Persönlichkeit</c:v>
                </c:pt>
                <c:pt idx="1">
                  <c:v>Eigene Schulungen im Angebot</c:v>
                </c:pt>
                <c:pt idx="2">
                  <c:v>Erfahrung mit DATEV</c:v>
                </c:pt>
                <c:pt idx="3">
                  <c:v>Zuhören des Beraters</c:v>
                </c:pt>
                <c:pt idx="4">
                  <c:v>Auffassungsgabe des Beraters</c:v>
                </c:pt>
                <c:pt idx="5">
                  <c:v>Eigene Ideen des Beraters</c:v>
                </c:pt>
                <c:pt idx="6">
                  <c:v>Kundenorientierung insgesamt</c:v>
                </c:pt>
                <c:pt idx="7">
                  <c:v>Entfernung des Ortes / des Beraters</c:v>
                </c:pt>
                <c:pt idx="8">
                  <c:v>0</c:v>
                </c:pt>
                <c:pt idx="9">
                  <c:v>Weitere Auswahlkriterien möglich:</c:v>
                </c:pt>
                <c:pt idx="10">
                  <c:v>Anzahl eigene Berater</c:v>
                </c:pt>
                <c:pt idx="11">
                  <c:v>Anzahl Berater für Projekt</c:v>
                </c:pt>
                <c:pt idx="12">
                  <c:v>Garantie von Beratungsleistung in time</c:v>
                </c:pt>
                <c:pt idx="13">
                  <c:v>Auftreten Berater / Persönlichkeit</c:v>
                </c:pt>
                <c:pt idx="14">
                  <c:v>Auftreten GF/Verkäufer</c:v>
                </c:pt>
                <c:pt idx="15">
                  <c:v>Zuhören des Beraters</c:v>
                </c:pt>
                <c:pt idx="16">
                  <c:v>Auffassungsgabe des Beraters</c:v>
                </c:pt>
                <c:pt idx="17">
                  <c:v>eigene Ideen des Beraters</c:v>
                </c:pt>
                <c:pt idx="18">
                  <c:v>Kundenorientierung insgesamt</c:v>
                </c:pt>
                <c:pt idx="19">
                  <c:v>Tagessätze Berater, Juniorb., Entwickler</c:v>
                </c:pt>
                <c:pt idx="20">
                  <c:v>Eigene Schulungen im Angebot</c:v>
                </c:pt>
                <c:pt idx="21">
                  <c:v>Nebenkosten?</c:v>
                </c:pt>
                <c:pt idx="22">
                  <c:v>Wie wird getestet (Wer, wie oft)?</c:v>
                </c:pt>
                <c:pt idx="23">
                  <c:v>Was wird gestestet (Umfang)?</c:v>
                </c:pt>
                <c:pt idx="24">
                  <c:v>vorgeschlagener Stichtag</c:v>
                </c:pt>
                <c:pt idx="25">
                  <c:v>Buchhaltung auf 2 Kontenplänen möglich?</c:v>
                </c:pt>
                <c:pt idx="26">
                  <c:v>Qualitätssicherungssystem?</c:v>
                </c:pt>
                <c:pt idx="27">
                  <c:v>Festpreis?</c:v>
                </c:pt>
                <c:pt idx="28">
                  <c:v>weitere Nützlichkeiten </c:v>
                </c:pt>
                <c:pt idx="29">
                  <c:v>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1DFD97E-EA60-4F6B-BAA0-435CBDDFE90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7960-4622-B847-84ACC410195F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12A8405E-E951-4960-BB24-8613AA1382B1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7960-4622-B847-84ACC410195F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6C820721-C348-4D78-A0CE-E04E94E1BC0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7960-4622-B847-84ACC410195F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C7B2DB97-70DA-4CA8-A224-3BF5534613AE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7960-4622-B847-84ACC410195F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EE403CB4-A42C-49C3-84BC-E864BA05612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7960-4622-B847-84ACC410195F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B81EA4F0-C86C-4F63-BC85-64C569FDDCD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7960-4622-B847-84ACC410195F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A4E44EFE-0692-42F3-9D26-17B62CE61F7C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7960-4622-B847-84ACC410195F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0865C3FB-5EA6-442C-8CBB-6C05F59BD6BD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7960-4622-B847-84ACC410195F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17BE8B3D-67F2-4BD8-B0BB-035CAFEB0663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7960-4622-B847-84ACC410195F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4A320593-DB74-4126-89BE-23720D2CF99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7960-4622-B847-84ACC410195F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ED922AC-0C20-4EC4-8D05-3CA025B27A1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7960-4622-B847-84ACC410195F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1EED60F-1B2D-4B03-8207-70DDAB5791B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7960-4622-B847-84ACC410195F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7AF58605-517E-40EA-8553-DB1928CEC1D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7960-4622-B847-84ACC410195F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5150E3C4-59CB-42B3-BFAE-FCB7D6965A7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7960-4622-B847-84ACC410195F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BC6B8F92-E7D3-4CB0-AA7D-6F80702F8AFA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7960-4622-B847-84ACC410195F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0639CF24-1055-4B9B-9086-21EFE192CF9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7960-4622-B847-84ACC410195F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0F7C58C-CF9B-4A67-9A6E-19542E79A0B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7960-4622-B847-84ACC410195F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473C9422-D10C-4700-A5B2-A46CBA83A1C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7960-4622-B847-84ACC410195F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2BB9F76C-8157-4127-9A89-0BC2299E13B2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7960-4622-B847-84ACC410195F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B6C548F7-63E1-4CC9-8CC3-8AD22F803A8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7960-4622-B847-84ACC410195F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00E01157-BAD2-46B5-9688-CF9BE1E3AB70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7960-4622-B847-84ACC410195F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0B09017E-7C3C-4371-9A5A-A8F5982340AF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7960-4622-B847-84ACC410195F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876C60EC-D89E-4227-BE3A-32623F714A1B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7960-4622-B847-84ACC410195F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B385A56-8D7F-481D-9964-3BCBC4099E4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7960-4622-B847-84ACC410195F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71807FCC-C12C-4C33-A956-D8A5DC916B6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7960-4622-B847-84ACC410195F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DC71BC7B-2DFC-47DC-961F-7ADA1BAD32E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7960-4622-B847-84ACC410195F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C084CA9-DD57-4C0D-94B0-EB406C3799D9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7960-4622-B847-84ACC410195F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7103563-8F9A-4A37-B0BF-D138BAE1D607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7960-4622-B847-84ACC410195F}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fld id="{5D25BB42-DFD4-4C86-A332-304C9425E068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7960-4622-B847-84ACC410195F}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fld id="{97D81561-B9ED-4686-8440-95A90B8A7054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inBase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7960-4622-B847-84ACC41019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non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'Grafik Kriterien'!$C$71:$C$100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'Grafik Kriterien'!$I$71:$I$100</c:f>
              <c:numCache>
                <c:formatCode>General</c:formatCode>
                <c:ptCount val="30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'Grafik Kriterien'!$H$71:$H$100</c15:f>
                <c15:dlblRangeCache>
                  <c:ptCount val="30"/>
                  <c:pt idx="0">
                    <c:v>Auftreten Berater / Persönlichkeit</c:v>
                  </c:pt>
                  <c:pt idx="1">
                    <c:v>Eigene Schulungen im Angebot</c:v>
                  </c:pt>
                  <c:pt idx="2">
                    <c:v>Erfahrung mit DATEV</c:v>
                  </c:pt>
                  <c:pt idx="3">
                    <c:v>Zuhören des Beraters</c:v>
                  </c:pt>
                  <c:pt idx="4">
                    <c:v>Auffassungsgabe des Beraters</c:v>
                  </c:pt>
                  <c:pt idx="5">
                    <c:v>Eigene Ideen des Beraters</c:v>
                  </c:pt>
                  <c:pt idx="6">
                    <c:v>Kundenorientierung insgesamt</c:v>
                  </c:pt>
                  <c:pt idx="7">
                    <c:v>Entfernung des Ortes / des Beraters</c:v>
                  </c:pt>
                  <c:pt idx="8">
                    <c:v>0</c:v>
                  </c:pt>
                  <c:pt idx="9">
                    <c:v>Weitere Auswahlkriterien möglich:</c:v>
                  </c:pt>
                  <c:pt idx="10">
                    <c:v>Anzahl eigene Berater</c:v>
                  </c:pt>
                  <c:pt idx="11">
                    <c:v>Anzahl Berater für Projekt</c:v>
                  </c:pt>
                  <c:pt idx="12">
                    <c:v>Garantie von Beratungsleistung in time</c:v>
                  </c:pt>
                  <c:pt idx="13">
                    <c:v>Auftreten Berater / Persönlichkeit</c:v>
                  </c:pt>
                  <c:pt idx="14">
                    <c:v>Auftreten GF/Verkäufer</c:v>
                  </c:pt>
                  <c:pt idx="15">
                    <c:v>Zuhören des Beraters</c:v>
                  </c:pt>
                  <c:pt idx="16">
                    <c:v>Auffassungsgabe des Beraters</c:v>
                  </c:pt>
                  <c:pt idx="17">
                    <c:v>eigene Ideen des Beraters</c:v>
                  </c:pt>
                  <c:pt idx="18">
                    <c:v>Kundenorientierung insgesamt</c:v>
                  </c:pt>
                  <c:pt idx="19">
                    <c:v>Tagessätze Berater, Juniorb., Entwickler</c:v>
                  </c:pt>
                  <c:pt idx="20">
                    <c:v>Eigene Schulungen im Angebot</c:v>
                  </c:pt>
                  <c:pt idx="21">
                    <c:v>Nebenkosten?</c:v>
                  </c:pt>
                  <c:pt idx="22">
                    <c:v>Wie wird getestet (Wer, wie oft)?</c:v>
                  </c:pt>
                  <c:pt idx="23">
                    <c:v>Was wird gestestet (Umfang)?</c:v>
                  </c:pt>
                  <c:pt idx="24">
                    <c:v>vorgeschlagener Stichtag</c:v>
                  </c:pt>
                  <c:pt idx="25">
                    <c:v>Buchhaltung auf 2 Kontenplänen möglich?</c:v>
                  </c:pt>
                  <c:pt idx="26">
                    <c:v>Qualitätssicherungssystem?</c:v>
                  </c:pt>
                  <c:pt idx="27">
                    <c:v>Festpreis?</c:v>
                  </c:pt>
                  <c:pt idx="28">
                    <c:v>weitere Nützlichkeiten </c:v>
                  </c:pt>
                  <c:pt idx="29">
                    <c:v>0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7960-4622-B847-84ACC4101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1"/>
        <c:overlap val="-46"/>
        <c:axId val="827909279"/>
        <c:axId val="827908031"/>
      </c:barChart>
      <c:catAx>
        <c:axId val="82790927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8031"/>
        <c:crosses val="autoZero"/>
        <c:auto val="1"/>
        <c:lblAlgn val="ctr"/>
        <c:lblOffset val="100"/>
        <c:noMultiLvlLbl val="0"/>
      </c:catAx>
      <c:valAx>
        <c:axId val="827908031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99000">
                    <a:schemeClr val="tx1">
                      <a:lumMod val="25000"/>
                      <a:lumOff val="75000"/>
                    </a:schemeClr>
                  </a:gs>
                  <a:gs pos="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90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10800000" scaled="1"/>
        <a:tileRect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99000">
              <a:schemeClr val="tx1">
                <a:lumMod val="25000"/>
                <a:lumOff val="75000"/>
              </a:schemeClr>
            </a:gs>
            <a:gs pos="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15000"/>
                <a:lumOff val="85000"/>
              </a:schemeClr>
            </a:gs>
            <a:gs pos="0">
              <a:schemeClr val="tx1">
                <a:lumMod val="5000"/>
                <a:lumOff val="9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ko-fi.com/controllerspielwiese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www.controllerspielwiese.de/" TargetMode="External"/><Relationship Id="rId1" Type="http://schemas.openxmlformats.org/officeDocument/2006/relationships/chart" Target="../charts/chart1.xml"/><Relationship Id="rId4" Type="http://schemas.openxmlformats.org/officeDocument/2006/relationships/hyperlink" Target="#Anwendungshilfe!A144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www.controllerspielwiese.de/" TargetMode="External"/><Relationship Id="rId1" Type="http://schemas.openxmlformats.org/officeDocument/2006/relationships/chart" Target="../charts/chart2.xml"/><Relationship Id="rId4" Type="http://schemas.openxmlformats.org/officeDocument/2006/relationships/hyperlink" Target="#Anwendungshilfe!A144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hyperlink" Target="https://www.controllerspielwiese.de/" TargetMode="External"/><Relationship Id="rId1" Type="http://schemas.openxmlformats.org/officeDocument/2006/relationships/chart" Target="../charts/chart3.xml"/><Relationship Id="rId5" Type="http://schemas.openxmlformats.org/officeDocument/2006/relationships/hyperlink" Target="#Anwendungshilfe!A144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Erstens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Relationship Id="rId5" Type="http://schemas.openxmlformats.org/officeDocument/2006/relationships/image" Target="../media/image2.png"/><Relationship Id="rId4" Type="http://schemas.openxmlformats.org/officeDocument/2006/relationships/hyperlink" Target="https://ko-fi.com/controllerspielwies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217169</xdr:colOff>
      <xdr:row>43</xdr:row>
      <xdr:rowOff>121920</xdr:rowOff>
    </xdr:from>
    <xdr:to>
      <xdr:col>2</xdr:col>
      <xdr:colOff>2194654</xdr:colOff>
      <xdr:row>48</xdr:row>
      <xdr:rowOff>56055</xdr:rowOff>
    </xdr:to>
    <xdr:sp macro="" textlink="">
      <xdr:nvSpPr>
        <xdr:cNvPr id="2" name="Gestreifter Pfeil nach rechts 1"/>
        <xdr:cNvSpPr/>
      </xdr:nvSpPr>
      <xdr:spPr>
        <a:xfrm>
          <a:off x="457199" y="6067425"/>
          <a:ext cx="2143125" cy="751332"/>
        </a:xfrm>
        <a:prstGeom prst="stripedRightArrow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DE" sz="1200" b="1">
              <a:solidFill>
                <a:sysClr val="windowText" lastClr="000000"/>
              </a:solidFill>
            </a:rPr>
            <a:t>Bemerkungen</a:t>
          </a:r>
          <a:endParaRPr lang="de-DE" sz="1100" b="1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10</xdr:col>
      <xdr:colOff>371475</xdr:colOff>
      <xdr:row>1</xdr:row>
      <xdr:rowOff>47625</xdr:rowOff>
    </xdr:from>
    <xdr:to>
      <xdr:col>13</xdr:col>
      <xdr:colOff>737235</xdr:colOff>
      <xdr:row>3</xdr:row>
      <xdr:rowOff>139065</xdr:rowOff>
    </xdr:to>
    <xdr:pic>
      <xdr:nvPicPr>
        <xdr:cNvPr id="2086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0615" y="215265"/>
          <a:ext cx="27355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1</xdr:row>
      <xdr:rowOff>219075</xdr:rowOff>
    </xdr:from>
    <xdr:to>
      <xdr:col>9</xdr:col>
      <xdr:colOff>57150</xdr:colOff>
      <xdr:row>3</xdr:row>
      <xdr:rowOff>150019</xdr:rowOff>
    </xdr:to>
    <xdr:pic>
      <xdr:nvPicPr>
        <xdr:cNvPr id="4" name="Grafik 3" descr="Wenn meine Vorlagen weiterhelfen konnten, lasse ich mich gerne auf einen Kaffee einladen ;)" title="Buy me a coffee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4550" y="285750"/>
          <a:ext cx="1400175" cy="3500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110491</xdr:colOff>
      <xdr:row>8</xdr:row>
      <xdr:rowOff>95251</xdr:rowOff>
    </xdr:from>
    <xdr:to>
      <xdr:col>8</xdr:col>
      <xdr:colOff>365760</xdr:colOff>
      <xdr:row>21</xdr:row>
      <xdr:rowOff>15241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438150</xdr:colOff>
      <xdr:row>1</xdr:row>
      <xdr:rowOff>38101</xdr:rowOff>
    </xdr:from>
    <xdr:to>
      <xdr:col>12</xdr:col>
      <xdr:colOff>716280</xdr:colOff>
      <xdr:row>3</xdr:row>
      <xdr:rowOff>142068</xdr:rowOff>
    </xdr:to>
    <xdr:pic>
      <xdr:nvPicPr>
        <xdr:cNvPr id="3" name="Grafik 2" descr="cs_logo_pkt_text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5251"/>
          <a:ext cx="2564130" cy="52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9</xdr:row>
      <xdr:rowOff>161926</xdr:rowOff>
    </xdr:from>
    <xdr:to>
      <xdr:col>5</xdr:col>
      <xdr:colOff>180975</xdr:colOff>
      <xdr:row>10</xdr:row>
      <xdr:rowOff>238126</xdr:rowOff>
    </xdr:to>
    <xdr:sp macro="" textlink="$H$49">
      <xdr:nvSpPr>
        <xdr:cNvPr id="4" name="Textfeld 3"/>
        <xdr:cNvSpPr txBox="1"/>
      </xdr:nvSpPr>
      <xdr:spPr>
        <a:xfrm>
          <a:off x="1438275" y="1752601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EC8C8A2-49F3-415C-A070-9FF8210D02EB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3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266701</xdr:colOff>
      <xdr:row>12</xdr:row>
      <xdr:rowOff>0</xdr:rowOff>
    </xdr:from>
    <xdr:to>
      <xdr:col>5</xdr:col>
      <xdr:colOff>200025</xdr:colOff>
      <xdr:row>12</xdr:row>
      <xdr:rowOff>247650</xdr:rowOff>
    </xdr:to>
    <xdr:sp macro="" textlink="$H$50">
      <xdr:nvSpPr>
        <xdr:cNvPr id="9" name="Textfeld 8"/>
        <xdr:cNvSpPr txBox="1"/>
      </xdr:nvSpPr>
      <xdr:spPr>
        <a:xfrm>
          <a:off x="1428751" y="2219325"/>
          <a:ext cx="1457324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B980426-944F-4DC0-A2B4-35BE42C529C7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4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266701</xdr:colOff>
      <xdr:row>14</xdr:row>
      <xdr:rowOff>0</xdr:rowOff>
    </xdr:from>
    <xdr:to>
      <xdr:col>5</xdr:col>
      <xdr:colOff>209551</xdr:colOff>
      <xdr:row>14</xdr:row>
      <xdr:rowOff>247650</xdr:rowOff>
    </xdr:to>
    <xdr:sp macro="" textlink="$H$51">
      <xdr:nvSpPr>
        <xdr:cNvPr id="10" name="Textfeld 9"/>
        <xdr:cNvSpPr txBox="1"/>
      </xdr:nvSpPr>
      <xdr:spPr>
        <a:xfrm>
          <a:off x="1428751" y="2676525"/>
          <a:ext cx="14668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ED01EA18-8232-49FF-918F-5AD131A258CC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1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266700</xdr:colOff>
      <xdr:row>16</xdr:row>
      <xdr:rowOff>9525</xdr:rowOff>
    </xdr:from>
    <xdr:to>
      <xdr:col>5</xdr:col>
      <xdr:colOff>200025</xdr:colOff>
      <xdr:row>16</xdr:row>
      <xdr:rowOff>257175</xdr:rowOff>
    </xdr:to>
    <xdr:sp macro="" textlink="$H$52">
      <xdr:nvSpPr>
        <xdr:cNvPr id="11" name="Textfeld 10"/>
        <xdr:cNvSpPr txBox="1"/>
      </xdr:nvSpPr>
      <xdr:spPr>
        <a:xfrm>
          <a:off x="1428750" y="3143250"/>
          <a:ext cx="145732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A323089-D9BF-4595-93DF-6B05AFE4666F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2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257175</xdr:colOff>
      <xdr:row>18</xdr:row>
      <xdr:rowOff>19050</xdr:rowOff>
    </xdr:from>
    <xdr:to>
      <xdr:col>5</xdr:col>
      <xdr:colOff>190500</xdr:colOff>
      <xdr:row>19</xdr:row>
      <xdr:rowOff>0</xdr:rowOff>
    </xdr:to>
    <xdr:sp macro="" textlink="$H$53">
      <xdr:nvSpPr>
        <xdr:cNvPr id="12" name="Textfeld 11"/>
        <xdr:cNvSpPr txBox="1"/>
      </xdr:nvSpPr>
      <xdr:spPr>
        <a:xfrm>
          <a:off x="1419225" y="3609975"/>
          <a:ext cx="145732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6AFF7653-6CA0-441C-866B-206F70D9B9D2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n.n.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247650</xdr:colOff>
      <xdr:row>8</xdr:row>
      <xdr:rowOff>0</xdr:rowOff>
    </xdr:from>
    <xdr:to>
      <xdr:col>7</xdr:col>
      <xdr:colOff>219075</xdr:colOff>
      <xdr:row>8</xdr:row>
      <xdr:rowOff>247650</xdr:rowOff>
    </xdr:to>
    <xdr:sp macro="" textlink="">
      <xdr:nvSpPr>
        <xdr:cNvPr id="5" name="Rechteck 4">
          <a:hlinkClick xmlns:r="http://schemas.openxmlformats.org/officeDocument/2006/relationships" r:id="rId4"/>
        </xdr:cNvPr>
        <xdr:cNvSpPr/>
      </xdr:nvSpPr>
      <xdr:spPr>
        <a:xfrm>
          <a:off x="1409700" y="1323975"/>
          <a:ext cx="3019425" cy="247650"/>
        </a:xfrm>
        <a:prstGeom prst="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Volle Verfügbarkeit nur in der Premiumversion !!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110491</xdr:colOff>
      <xdr:row>8</xdr:row>
      <xdr:rowOff>95251</xdr:rowOff>
    </xdr:from>
    <xdr:to>
      <xdr:col>8</xdr:col>
      <xdr:colOff>365760</xdr:colOff>
      <xdr:row>21</xdr:row>
      <xdr:rowOff>15241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438150</xdr:colOff>
      <xdr:row>1</xdr:row>
      <xdr:rowOff>38101</xdr:rowOff>
    </xdr:from>
    <xdr:to>
      <xdr:col>12</xdr:col>
      <xdr:colOff>716280</xdr:colOff>
      <xdr:row>3</xdr:row>
      <xdr:rowOff>142068</xdr:rowOff>
    </xdr:to>
    <xdr:pic>
      <xdr:nvPicPr>
        <xdr:cNvPr id="3" name="Grafik 2" descr="cs_logo_pkt_text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5251"/>
          <a:ext cx="2564130" cy="52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276225</xdr:colOff>
      <xdr:row>10</xdr:row>
      <xdr:rowOff>0</xdr:rowOff>
    </xdr:from>
    <xdr:to>
      <xdr:col>5</xdr:col>
      <xdr:colOff>180975</xdr:colOff>
      <xdr:row>10</xdr:row>
      <xdr:rowOff>247650</xdr:rowOff>
    </xdr:to>
    <xdr:sp macro="" textlink="$H$49">
      <xdr:nvSpPr>
        <xdr:cNvPr id="4" name="Textfeld 3"/>
        <xdr:cNvSpPr txBox="1"/>
      </xdr:nvSpPr>
      <xdr:spPr>
        <a:xfrm>
          <a:off x="1438275" y="1762125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EC8C8A2-49F3-415C-A070-9FF8210D02EB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3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266700</xdr:colOff>
      <xdr:row>12</xdr:row>
      <xdr:rowOff>0</xdr:rowOff>
    </xdr:from>
    <xdr:to>
      <xdr:col>5</xdr:col>
      <xdr:colOff>171450</xdr:colOff>
      <xdr:row>12</xdr:row>
      <xdr:rowOff>247650</xdr:rowOff>
    </xdr:to>
    <xdr:sp macro="" textlink="$H$50">
      <xdr:nvSpPr>
        <xdr:cNvPr id="5" name="Textfeld 4"/>
        <xdr:cNvSpPr txBox="1"/>
      </xdr:nvSpPr>
      <xdr:spPr>
        <a:xfrm>
          <a:off x="1428750" y="2219325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19611213-83BB-4EF8-A9D0-D51109CCDAE0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4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257175</xdr:colOff>
      <xdr:row>14</xdr:row>
      <xdr:rowOff>9525</xdr:rowOff>
    </xdr:from>
    <xdr:to>
      <xdr:col>5</xdr:col>
      <xdr:colOff>161925</xdr:colOff>
      <xdr:row>14</xdr:row>
      <xdr:rowOff>257175</xdr:rowOff>
    </xdr:to>
    <xdr:sp macro="" textlink="$H$51">
      <xdr:nvSpPr>
        <xdr:cNvPr id="6" name="Textfeld 5"/>
        <xdr:cNvSpPr txBox="1"/>
      </xdr:nvSpPr>
      <xdr:spPr>
        <a:xfrm>
          <a:off x="1419225" y="2686050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56BD97FA-3DD7-4835-A6D8-EA69E88F14DF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1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257175</xdr:colOff>
      <xdr:row>16</xdr:row>
      <xdr:rowOff>19050</xdr:rowOff>
    </xdr:from>
    <xdr:to>
      <xdr:col>5</xdr:col>
      <xdr:colOff>161925</xdr:colOff>
      <xdr:row>17</xdr:row>
      <xdr:rowOff>0</xdr:rowOff>
    </xdr:to>
    <xdr:sp macro="" textlink="$H$52">
      <xdr:nvSpPr>
        <xdr:cNvPr id="7" name="Textfeld 6"/>
        <xdr:cNvSpPr txBox="1"/>
      </xdr:nvSpPr>
      <xdr:spPr>
        <a:xfrm>
          <a:off x="1419225" y="3152775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C7AD236-A5DA-4928-91CB-63441BA68974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2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266700</xdr:colOff>
      <xdr:row>18</xdr:row>
      <xdr:rowOff>19050</xdr:rowOff>
    </xdr:from>
    <xdr:to>
      <xdr:col>5</xdr:col>
      <xdr:colOff>171450</xdr:colOff>
      <xdr:row>19</xdr:row>
      <xdr:rowOff>0</xdr:rowOff>
    </xdr:to>
    <xdr:sp macro="" textlink="$H$53">
      <xdr:nvSpPr>
        <xdr:cNvPr id="8" name="Textfeld 7"/>
        <xdr:cNvSpPr txBox="1"/>
      </xdr:nvSpPr>
      <xdr:spPr>
        <a:xfrm>
          <a:off x="1428750" y="3609975"/>
          <a:ext cx="14287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45CB8809-674F-43B1-98B0-AB5DDAFFBFF1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n.n.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3</xdr:col>
      <xdr:colOff>257175</xdr:colOff>
      <xdr:row>7</xdr:row>
      <xdr:rowOff>200025</xdr:rowOff>
    </xdr:from>
    <xdr:to>
      <xdr:col>7</xdr:col>
      <xdr:colOff>228600</xdr:colOff>
      <xdr:row>8</xdr:row>
      <xdr:rowOff>238125</xdr:rowOff>
    </xdr:to>
    <xdr:sp macro="" textlink="">
      <xdr:nvSpPr>
        <xdr:cNvPr id="12" name="Rechteck 11">
          <a:hlinkClick xmlns:r="http://schemas.openxmlformats.org/officeDocument/2006/relationships" r:id="rId4"/>
        </xdr:cNvPr>
        <xdr:cNvSpPr/>
      </xdr:nvSpPr>
      <xdr:spPr>
        <a:xfrm>
          <a:off x="1419225" y="1314450"/>
          <a:ext cx="3019425" cy="247650"/>
        </a:xfrm>
        <a:prstGeom prst="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Volle Verfügbarkeit nur in der Premiumversion !!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634366</xdr:colOff>
      <xdr:row>8</xdr:row>
      <xdr:rowOff>85726</xdr:rowOff>
    </xdr:from>
    <xdr:to>
      <xdr:col>7</xdr:col>
      <xdr:colOff>57150</xdr:colOff>
      <xdr:row>21</xdr:row>
      <xdr:rowOff>5716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638175</xdr:colOff>
      <xdr:row>1</xdr:row>
      <xdr:rowOff>38101</xdr:rowOff>
    </xdr:from>
    <xdr:to>
      <xdr:col>12</xdr:col>
      <xdr:colOff>773430</xdr:colOff>
      <xdr:row>3</xdr:row>
      <xdr:rowOff>142068</xdr:rowOff>
    </xdr:to>
    <xdr:pic>
      <xdr:nvPicPr>
        <xdr:cNvPr id="3" name="Grafik 2" descr="cs_logo_pkt_text.jpg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95251"/>
          <a:ext cx="2564130" cy="52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781050</xdr:colOff>
      <xdr:row>9</xdr:row>
      <xdr:rowOff>152401</xdr:rowOff>
    </xdr:from>
    <xdr:to>
      <xdr:col>4</xdr:col>
      <xdr:colOff>685800</xdr:colOff>
      <xdr:row>10</xdr:row>
      <xdr:rowOff>228601</xdr:rowOff>
    </xdr:to>
    <xdr:sp macro="" textlink="'Grafik Rangfolge gewichtet'!$H$49">
      <xdr:nvSpPr>
        <xdr:cNvPr id="4" name="Textfeld 3"/>
        <xdr:cNvSpPr txBox="1"/>
      </xdr:nvSpPr>
      <xdr:spPr>
        <a:xfrm>
          <a:off x="942975" y="1743076"/>
          <a:ext cx="152400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AFF3C4F-0A3E-4D49-9B2F-CB33EE146867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3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781051</xdr:colOff>
      <xdr:row>11</xdr:row>
      <xdr:rowOff>180975</xdr:rowOff>
    </xdr:from>
    <xdr:to>
      <xdr:col>4</xdr:col>
      <xdr:colOff>714375</xdr:colOff>
      <xdr:row>12</xdr:row>
      <xdr:rowOff>238125</xdr:rowOff>
    </xdr:to>
    <xdr:sp macro="" textlink="'Grafik Rangfolge gewichtet'!$H$50">
      <xdr:nvSpPr>
        <xdr:cNvPr id="5" name="Textfeld 4"/>
        <xdr:cNvSpPr txBox="1"/>
      </xdr:nvSpPr>
      <xdr:spPr>
        <a:xfrm>
          <a:off x="942976" y="2209800"/>
          <a:ext cx="1552574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5EAE841E-AC64-433E-9889-95E98E050CDE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4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790576</xdr:colOff>
      <xdr:row>13</xdr:row>
      <xdr:rowOff>180975</xdr:rowOff>
    </xdr:from>
    <xdr:to>
      <xdr:col>4</xdr:col>
      <xdr:colOff>733426</xdr:colOff>
      <xdr:row>14</xdr:row>
      <xdr:rowOff>238125</xdr:rowOff>
    </xdr:to>
    <xdr:sp macro="" textlink="'Grafik Rangfolge gewichtet'!$H$51">
      <xdr:nvSpPr>
        <xdr:cNvPr id="6" name="Textfeld 5"/>
        <xdr:cNvSpPr txBox="1"/>
      </xdr:nvSpPr>
      <xdr:spPr>
        <a:xfrm>
          <a:off x="952501" y="2667000"/>
          <a:ext cx="156210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B7571C05-E208-4803-B09D-AAC575820D34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1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790575</xdr:colOff>
      <xdr:row>16</xdr:row>
      <xdr:rowOff>9525</xdr:rowOff>
    </xdr:from>
    <xdr:to>
      <xdr:col>4</xdr:col>
      <xdr:colOff>723900</xdr:colOff>
      <xdr:row>16</xdr:row>
      <xdr:rowOff>257175</xdr:rowOff>
    </xdr:to>
    <xdr:sp macro="" textlink="'Grafik Rangfolge gewichtet'!$H$52">
      <xdr:nvSpPr>
        <xdr:cNvPr id="7" name="Textfeld 6"/>
        <xdr:cNvSpPr txBox="1"/>
      </xdr:nvSpPr>
      <xdr:spPr>
        <a:xfrm>
          <a:off x="952500" y="3143250"/>
          <a:ext cx="155257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04FF085B-5588-4DE8-A0EE-F2336DC83C64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Firma 2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2</xdr:col>
      <xdr:colOff>790575</xdr:colOff>
      <xdr:row>18</xdr:row>
      <xdr:rowOff>9525</xdr:rowOff>
    </xdr:from>
    <xdr:to>
      <xdr:col>4</xdr:col>
      <xdr:colOff>723900</xdr:colOff>
      <xdr:row>18</xdr:row>
      <xdr:rowOff>257175</xdr:rowOff>
    </xdr:to>
    <xdr:sp macro="" textlink="'Grafik Rangfolge gewichtet'!$H$53">
      <xdr:nvSpPr>
        <xdr:cNvPr id="8" name="Textfeld 7"/>
        <xdr:cNvSpPr txBox="1"/>
      </xdr:nvSpPr>
      <xdr:spPr>
        <a:xfrm>
          <a:off x="952500" y="3600450"/>
          <a:ext cx="155257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/>
          <a:fld id="{D901CB88-97A7-4348-9321-D8B908CC3551}" type="TxLink">
            <a:rPr lang="en-US" sz="1000" b="0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/>
            <a:t>n.n.</a:t>
          </a:fld>
          <a:endParaRPr lang="de-DE" sz="1000" b="0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619125</xdr:colOff>
      <xdr:row>8</xdr:row>
      <xdr:rowOff>66675</xdr:rowOff>
    </xdr:from>
    <xdr:to>
      <xdr:col>13</xdr:col>
      <xdr:colOff>57152</xdr:colOff>
      <xdr:row>20</xdr:row>
      <xdr:rowOff>253365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771525</xdr:colOff>
      <xdr:row>9</xdr:row>
      <xdr:rowOff>161925</xdr:rowOff>
    </xdr:from>
    <xdr:to>
      <xdr:col>10</xdr:col>
      <xdr:colOff>571500</xdr:colOff>
      <xdr:row>10</xdr:row>
      <xdr:rowOff>238125</xdr:rowOff>
    </xdr:to>
    <xdr:sp macro="" textlink="'Grafik Rangfolge ungewichtet'!$H$49">
      <xdr:nvSpPr>
        <xdr:cNvPr id="10" name="Textfeld 9"/>
        <xdr:cNvSpPr txBox="1"/>
      </xdr:nvSpPr>
      <xdr:spPr>
        <a:xfrm>
          <a:off x="5419725" y="1752600"/>
          <a:ext cx="141922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C7E1E74-382A-4221-BB92-4BC951060325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3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781050</xdr:colOff>
      <xdr:row>11</xdr:row>
      <xdr:rowOff>180975</xdr:rowOff>
    </xdr:from>
    <xdr:to>
      <xdr:col>10</xdr:col>
      <xdr:colOff>552450</xdr:colOff>
      <xdr:row>12</xdr:row>
      <xdr:rowOff>238125</xdr:rowOff>
    </xdr:to>
    <xdr:sp macro="" textlink="'Grafik Rangfolge ungewichtet'!$H$50">
      <xdr:nvSpPr>
        <xdr:cNvPr id="11" name="Textfeld 10"/>
        <xdr:cNvSpPr txBox="1"/>
      </xdr:nvSpPr>
      <xdr:spPr>
        <a:xfrm>
          <a:off x="5429250" y="2209800"/>
          <a:ext cx="13906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B410200-895F-4F83-9E19-324B01B186A2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4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790575</xdr:colOff>
      <xdr:row>14</xdr:row>
      <xdr:rowOff>0</xdr:rowOff>
    </xdr:from>
    <xdr:to>
      <xdr:col>10</xdr:col>
      <xdr:colOff>552450</xdr:colOff>
      <xdr:row>14</xdr:row>
      <xdr:rowOff>247650</xdr:rowOff>
    </xdr:to>
    <xdr:sp macro="" textlink="'Grafik Rangfolge ungewichtet'!$H$51">
      <xdr:nvSpPr>
        <xdr:cNvPr id="12" name="Textfeld 11"/>
        <xdr:cNvSpPr txBox="1"/>
      </xdr:nvSpPr>
      <xdr:spPr>
        <a:xfrm>
          <a:off x="5438775" y="2676525"/>
          <a:ext cx="1381125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6082EC36-5B32-426D-A924-375C64D9AE64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1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762000</xdr:colOff>
      <xdr:row>16</xdr:row>
      <xdr:rowOff>0</xdr:rowOff>
    </xdr:from>
    <xdr:to>
      <xdr:col>10</xdr:col>
      <xdr:colOff>552450</xdr:colOff>
      <xdr:row>16</xdr:row>
      <xdr:rowOff>247650</xdr:rowOff>
    </xdr:to>
    <xdr:sp macro="" textlink="'Grafik Rangfolge ungewichtet'!$H$52">
      <xdr:nvSpPr>
        <xdr:cNvPr id="13" name="Textfeld 12"/>
        <xdr:cNvSpPr txBox="1"/>
      </xdr:nvSpPr>
      <xdr:spPr>
        <a:xfrm>
          <a:off x="5410200" y="3133725"/>
          <a:ext cx="140970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185D12F-FB3F-49FF-9C35-73E604D9F9B1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Firma 2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790575</xdr:colOff>
      <xdr:row>18</xdr:row>
      <xdr:rowOff>19050</xdr:rowOff>
    </xdr:from>
    <xdr:to>
      <xdr:col>10</xdr:col>
      <xdr:colOff>523875</xdr:colOff>
      <xdr:row>19</xdr:row>
      <xdr:rowOff>0</xdr:rowOff>
    </xdr:to>
    <xdr:sp macro="" textlink="'Grafik Rangfolge ungewichtet'!$H$53">
      <xdr:nvSpPr>
        <xdr:cNvPr id="14" name="Textfeld 13"/>
        <xdr:cNvSpPr txBox="1"/>
      </xdr:nvSpPr>
      <xdr:spPr>
        <a:xfrm>
          <a:off x="5438775" y="3609975"/>
          <a:ext cx="1352550" cy="247650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23348D5-3DAF-496A-AF18-C2AAE16F3372}" type="TxLink">
            <a:rPr lang="en-US" sz="1000" b="0" i="0" u="none" strike="noStrike">
              <a:solidFill>
                <a:schemeClr val="bg1"/>
              </a:solidFill>
              <a:latin typeface="Arial"/>
              <a:cs typeface="Arial"/>
            </a:rPr>
            <a:pPr/>
            <a:t>n.n.</a:t>
          </a:fld>
          <a:endParaRPr lang="de-DE" sz="11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781050</xdr:colOff>
      <xdr:row>7</xdr:row>
      <xdr:rowOff>180975</xdr:rowOff>
    </xdr:from>
    <xdr:to>
      <xdr:col>6</xdr:col>
      <xdr:colOff>561975</xdr:colOff>
      <xdr:row>8</xdr:row>
      <xdr:rowOff>219075</xdr:rowOff>
    </xdr:to>
    <xdr:sp macro="" textlink="">
      <xdr:nvSpPr>
        <xdr:cNvPr id="16" name="Rechteck 15">
          <a:hlinkClick xmlns:r="http://schemas.openxmlformats.org/officeDocument/2006/relationships" r:id="rId5"/>
        </xdr:cNvPr>
        <xdr:cNvSpPr/>
      </xdr:nvSpPr>
      <xdr:spPr>
        <a:xfrm>
          <a:off x="942975" y="1295400"/>
          <a:ext cx="3019425" cy="247650"/>
        </a:xfrm>
        <a:prstGeom prst="rect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Volle Verfügbarkeit nur in der Premiumversion !!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438150</xdr:colOff>
      <xdr:row>1</xdr:row>
      <xdr:rowOff>38101</xdr:rowOff>
    </xdr:from>
    <xdr:to>
      <xdr:col>12</xdr:col>
      <xdr:colOff>716280</xdr:colOff>
      <xdr:row>3</xdr:row>
      <xdr:rowOff>142068</xdr:rowOff>
    </xdr:to>
    <xdr:pic>
      <xdr:nvPicPr>
        <xdr:cNvPr id="3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95251"/>
          <a:ext cx="2564130" cy="5230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323850</xdr:colOff>
      <xdr:row>7</xdr:row>
      <xdr:rowOff>133351</xdr:rowOff>
    </xdr:from>
    <xdr:to>
      <xdr:col>8</xdr:col>
      <xdr:colOff>190500</xdr:colOff>
      <xdr:row>62</xdr:row>
      <xdr:rowOff>123825</xdr:rowOff>
    </xdr:to>
    <xdr:graphicFrame macro="">
      <xdr:nvGraphicFramePr>
        <xdr:cNvPr id="9" name="Diagramm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10</xdr:row>
      <xdr:rowOff>28574</xdr:rowOff>
    </xdr:from>
    <xdr:to>
      <xdr:col>12</xdr:col>
      <xdr:colOff>742950</xdr:colOff>
      <xdr:row>25</xdr:row>
      <xdr:rowOff>47624</xdr:rowOff>
    </xdr:to>
    <xdr:sp macro="" textlink="">
      <xdr:nvSpPr>
        <xdr:cNvPr id="2" name="Textfeld 1"/>
        <xdr:cNvSpPr txBox="1"/>
      </xdr:nvSpPr>
      <xdr:spPr>
        <a:xfrm>
          <a:off x="5524500" y="1676399"/>
          <a:ext cx="3028950" cy="2447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>
              <a:solidFill>
                <a:srgbClr val="FF0000"/>
              </a:solidFill>
            </a:rPr>
            <a:t>Diese Felder sind nur in der Premiumversion verfügbar</a:t>
          </a:r>
        </a:p>
      </xdr:txBody>
    </xdr:sp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76201</xdr:rowOff>
    </xdr:from>
    <xdr:to>
      <xdr:col>9</xdr:col>
      <xdr:colOff>704850</xdr:colOff>
      <xdr:row>3</xdr:row>
      <xdr:rowOff>113091</xdr:rowOff>
    </xdr:to>
    <xdr:pic>
      <xdr:nvPicPr>
        <xdr:cNvPr id="2" name="Grafik 2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161926"/>
          <a:ext cx="2686050" cy="494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180975</xdr:colOff>
      <xdr:row>165</xdr:row>
      <xdr:rowOff>19050</xdr:rowOff>
    </xdr:from>
    <xdr:to>
      <xdr:col>9</xdr:col>
      <xdr:colOff>676275</xdr:colOff>
      <xdr:row>199</xdr:row>
      <xdr:rowOff>161925</xdr:rowOff>
    </xdr:to>
    <xdr:sp macro="" textlink="">
      <xdr:nvSpPr>
        <xdr:cNvPr id="3" name="Textfeld 2"/>
        <xdr:cNvSpPr txBox="1"/>
      </xdr:nvSpPr>
      <xdr:spPr>
        <a:xfrm>
          <a:off x="276225" y="31289625"/>
          <a:ext cx="8848725" cy="66198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rIns="72000" rtlCol="0" anchor="t"/>
        <a:lstStyle/>
        <a:p>
          <a:r>
            <a:rPr lang="de-DE" sz="1200"/>
            <a:t>Die Entscheidungsmatrix ist ein Hilfsmittel zur Objektivierung der Entscheidungsfindung anhand einer Entscheidungsregel. Sie wird angewendet, wenn verschiedene Möglichkeiten zur</a:t>
          </a:r>
          <a:r>
            <a:rPr lang="de-DE" sz="1200" baseline="0"/>
            <a:t> Zielerreichung bestehen, mehrere Kriterien bei der Entscheidung zu berücksichtigen sind und die für die Situation beste Option gefunden werden soll. Sie ist somit eine zweidimensionale Analysemethode.</a:t>
          </a:r>
        </a:p>
        <a:p>
          <a:endParaRPr lang="de-DE" sz="1200" baseline="0"/>
        </a:p>
        <a:p>
          <a:r>
            <a:rPr lang="de-DE" sz="1200" baseline="0"/>
            <a:t>Es </a:t>
          </a:r>
          <a:r>
            <a:rPr lang="de-DE" sz="1200"/>
            <a:t>werden zunächst ... </a:t>
          </a:r>
          <a:endParaRPr lang="de-DE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200" b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weitere Informationen sind nur in der Premiumversion verfügbar</a:t>
          </a:r>
          <a:endParaRPr lang="de-DE" sz="1200" b="0">
            <a:solidFill>
              <a:srgbClr val="FF0000"/>
            </a:solidFill>
            <a:effectLst/>
          </a:endParaRPr>
        </a:p>
        <a:p>
          <a:endParaRPr lang="de-DE" sz="1200"/>
        </a:p>
      </xdr:txBody>
    </xdr:sp>
    <xdr:clientData/>
  </xdr:twoCellAnchor>
  <xdr:twoCellAnchor>
    <xdr:from>
      <xdr:col>1</xdr:col>
      <xdr:colOff>180975</xdr:colOff>
      <xdr:row>98</xdr:row>
      <xdr:rowOff>19051</xdr:rowOff>
    </xdr:from>
    <xdr:to>
      <xdr:col>9</xdr:col>
      <xdr:colOff>676275</xdr:colOff>
      <xdr:row>129</xdr:row>
      <xdr:rowOff>152400</xdr:rowOff>
    </xdr:to>
    <xdr:sp macro="" textlink="">
      <xdr:nvSpPr>
        <xdr:cNvPr id="4" name="Textfeld 3"/>
        <xdr:cNvSpPr txBox="1"/>
      </xdr:nvSpPr>
      <xdr:spPr>
        <a:xfrm>
          <a:off x="276225" y="25965151"/>
          <a:ext cx="8848725" cy="1423034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rIns="72000" rtlCol="0" anchor="t"/>
        <a:lstStyle/>
        <a:p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Dieses Tool dient zum Erstellen einer Entscheidungsmatrix für den Vergleich von bis zu fünf verschiedenen Auswahloptionen (Anbieter, Dienstleister, Produktideen, Berater, Lieferanten, Bewerber, Investitionen u.ä.).</a:t>
          </a:r>
          <a:r>
            <a:rPr lang="de-DE" sz="1200"/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Bis zu 30 Beurteilungskriterien/Eigenschaften können aufgelistet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und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gewichtet werden. Für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jede Auswahloption sind dann diese Kriterien mit Punkten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zu bewerten.</a:t>
          </a:r>
          <a:r>
            <a:rPr lang="de-DE" sz="1200"/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 Tool berechnet die Punktsummen sowie die Gesamtpunktzahl je Option aus und stellt die Rangfolgen der Optionen automatisch in verschiedenen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Grafiken dar. Neben bzw. unter den Grafiken können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dann manuell weitere qualitative Informationen ergänzt werden, um z.B. weiteren Entscheidern die Ergebnisse zu kommentieren.</a:t>
          </a:r>
          <a:endParaRPr lang="de-DE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de-DE" sz="12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Grundsätzlich sollte wie folgt vorgegangen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werden:</a:t>
          </a:r>
        </a:p>
        <a:p>
          <a:endParaRPr lang="de-DE" sz="1200" b="0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de-DE" sz="1200" baseline="0">
              <a:solidFill>
                <a:srgbClr val="FF0000"/>
              </a:solidFill>
            </a:rPr>
            <a:t>weitere Informationen sind nur in der Premiumversion verfügbar</a:t>
          </a:r>
        </a:p>
      </xdr:txBody>
    </xdr:sp>
    <xdr:clientData/>
  </xdr:twoCellAnchor>
  <xdr:twoCellAnchor>
    <xdr:from>
      <xdr:col>9</xdr:col>
      <xdr:colOff>581025</xdr:colOff>
      <xdr:row>201</xdr:row>
      <xdr:rowOff>9525</xdr:rowOff>
    </xdr:from>
    <xdr:to>
      <xdr:col>9</xdr:col>
      <xdr:colOff>666750</xdr:colOff>
      <xdr:row>201</xdr:row>
      <xdr:rowOff>153525</xdr:rowOff>
    </xdr:to>
    <xdr:sp macro="" textlink="">
      <xdr:nvSpPr>
        <xdr:cNvPr id="5" name="Pfeil nach oben 4">
          <a:hlinkClick xmlns:r="http://schemas.openxmlformats.org/officeDocument/2006/relationships" r:id="rId3"/>
        </xdr:cNvPr>
        <xdr:cNvSpPr/>
      </xdr:nvSpPr>
      <xdr:spPr>
        <a:xfrm>
          <a:off x="9029700" y="38528625"/>
          <a:ext cx="85725" cy="144000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4</xdr:col>
      <xdr:colOff>0</xdr:colOff>
      <xdr:row>2</xdr:row>
      <xdr:rowOff>0</xdr:rowOff>
    </xdr:from>
    <xdr:to>
      <xdr:col>5</xdr:col>
      <xdr:colOff>638175</xdr:colOff>
      <xdr:row>3</xdr:row>
      <xdr:rowOff>159544</xdr:rowOff>
    </xdr:to>
    <xdr:pic>
      <xdr:nvPicPr>
        <xdr:cNvPr id="6" name="Grafik 5" descr="Wenn meine Vorlagen weiterhelfen konnten, lasse ich mich gerne auf einen Kaffee einladen ;)" title="Buy me a coffee">
          <a:hlinkClick xmlns:r="http://schemas.openxmlformats.org/officeDocument/2006/relationships" r:id="rId4"/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38675" y="352425"/>
          <a:ext cx="1400175" cy="350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ko-fi.com/controllerspielwiese" TargetMode="External"/><Relationship Id="rId2" Type="http://schemas.openxmlformats.org/officeDocument/2006/relationships/hyperlink" Target="mailto:Service@ControllerSpielwiese.de?subject=Ich%20m&#246;chte%20das%20Excel-Tool%20Entscheidungsmatrix%20%20f&#252;r%20EUR%203,95%20erwerben" TargetMode="External"/><Relationship Id="rId1" Type="http://schemas.openxmlformats.org/officeDocument/2006/relationships/hyperlink" Target="https://www.controllerspielwiese.de/inhalte/wir/formular-mitglied-werden.php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N52"/>
  <sheetViews>
    <sheetView zoomScaleNormal="100" workbookViewId="0"/>
  </sheetViews>
  <sheetFormatPr baseColWidth="10" defaultColWidth="11.42578125" defaultRowHeight="12.75" x14ac:dyDescent="0.2"/>
  <cols>
    <col min="1" max="1" width="1.140625" style="1" customWidth="1"/>
    <col min="2" max="2" width="3.28515625" style="1" customWidth="1"/>
    <col min="3" max="3" width="35.140625" style="1" customWidth="1"/>
    <col min="4" max="12" width="11.5703125" style="1" bestFit="1" customWidth="1"/>
    <col min="13" max="16384" width="11.42578125" style="1"/>
  </cols>
  <sheetData>
    <row r="1" spans="2:14" ht="5.45" customHeight="1" x14ac:dyDescent="0.2"/>
    <row r="2" spans="2:14" ht="18" x14ac:dyDescent="0.25">
      <c r="B2" s="127" t="s">
        <v>8</v>
      </c>
      <c r="C2" s="128"/>
      <c r="D2" s="129"/>
      <c r="E2" s="129"/>
      <c r="F2" s="129"/>
      <c r="G2" s="129"/>
      <c r="H2" s="130" t="s">
        <v>6</v>
      </c>
      <c r="I2" s="131">
        <v>72686</v>
      </c>
      <c r="J2" s="129"/>
      <c r="K2" s="129"/>
      <c r="L2" s="129"/>
      <c r="M2" s="129"/>
      <c r="N2" s="129"/>
    </row>
    <row r="3" spans="2:14" s="2" customFormat="1" ht="15" x14ac:dyDescent="0.25">
      <c r="B3" s="128" t="s">
        <v>124</v>
      </c>
      <c r="C3" s="128"/>
      <c r="D3" s="132"/>
      <c r="E3" s="129"/>
      <c r="F3" s="129"/>
      <c r="G3" s="132"/>
      <c r="H3" s="132"/>
      <c r="I3" s="128"/>
      <c r="J3" s="132"/>
      <c r="K3" s="132"/>
      <c r="L3" s="132"/>
      <c r="M3" s="132"/>
      <c r="N3" s="132"/>
    </row>
    <row r="4" spans="2:14" s="2" customFormat="1" ht="15" x14ac:dyDescent="0.25">
      <c r="B4" s="128"/>
      <c r="C4" s="128"/>
      <c r="D4" s="132"/>
      <c r="E4" s="132"/>
      <c r="F4" s="132"/>
      <c r="G4" s="132"/>
      <c r="H4" s="132"/>
      <c r="I4" s="128"/>
      <c r="J4" s="132"/>
      <c r="K4" s="132"/>
      <c r="L4" s="132"/>
      <c r="M4" s="132"/>
      <c r="N4" s="132"/>
    </row>
    <row r="5" spans="2:14" ht="6.75" customHeight="1" x14ac:dyDescent="0.2"/>
    <row r="6" spans="2:14" s="3" customFormat="1" x14ac:dyDescent="0.2">
      <c r="B6" s="76" t="s">
        <v>0</v>
      </c>
      <c r="C6" s="77"/>
      <c r="D6" s="72" t="s">
        <v>1</v>
      </c>
      <c r="E6" s="103" t="s">
        <v>5</v>
      </c>
      <c r="F6" s="105"/>
      <c r="G6" s="105"/>
      <c r="H6" s="105"/>
      <c r="I6" s="105"/>
      <c r="J6" s="105"/>
      <c r="K6" s="105"/>
      <c r="L6" s="105"/>
      <c r="M6" s="105"/>
      <c r="N6" s="104"/>
    </row>
    <row r="7" spans="2:14" x14ac:dyDescent="0.2">
      <c r="B7" s="78"/>
      <c r="C7" s="79"/>
      <c r="D7" s="75" t="s">
        <v>7</v>
      </c>
      <c r="E7" s="103" t="s">
        <v>9</v>
      </c>
      <c r="F7" s="104"/>
      <c r="G7" s="103" t="s">
        <v>10</v>
      </c>
      <c r="H7" s="104"/>
      <c r="I7" s="103" t="s">
        <v>11</v>
      </c>
      <c r="J7" s="104"/>
      <c r="K7" s="103" t="s">
        <v>12</v>
      </c>
      <c r="L7" s="104"/>
      <c r="M7" s="103" t="s">
        <v>13</v>
      </c>
      <c r="N7" s="104"/>
    </row>
    <row r="8" spans="2:14" x14ac:dyDescent="0.2">
      <c r="B8" s="78"/>
      <c r="C8" s="79"/>
      <c r="D8" s="73"/>
      <c r="E8" s="106" t="s">
        <v>125</v>
      </c>
      <c r="F8" s="107"/>
      <c r="G8" s="106" t="s">
        <v>126</v>
      </c>
      <c r="H8" s="107"/>
      <c r="I8" s="106" t="s">
        <v>127</v>
      </c>
      <c r="J8" s="107"/>
      <c r="K8" s="106" t="s">
        <v>128</v>
      </c>
      <c r="L8" s="107"/>
      <c r="M8" s="106" t="s">
        <v>129</v>
      </c>
      <c r="N8" s="107"/>
    </row>
    <row r="9" spans="2:14" x14ac:dyDescent="0.2">
      <c r="B9" s="80"/>
      <c r="C9" s="81"/>
      <c r="D9" s="74"/>
      <c r="E9" s="67" t="s">
        <v>2</v>
      </c>
      <c r="F9" s="68" t="s">
        <v>3</v>
      </c>
      <c r="G9" s="67" t="s">
        <v>2</v>
      </c>
      <c r="H9" s="68" t="s">
        <v>3</v>
      </c>
      <c r="I9" s="67" t="s">
        <v>2</v>
      </c>
      <c r="J9" s="68" t="s">
        <v>3</v>
      </c>
      <c r="K9" s="67" t="s">
        <v>2</v>
      </c>
      <c r="L9" s="68" t="s">
        <v>3</v>
      </c>
      <c r="M9" s="67" t="s">
        <v>2</v>
      </c>
      <c r="N9" s="68" t="s">
        <v>3</v>
      </c>
    </row>
    <row r="10" spans="2:14" ht="6.75" customHeight="1" x14ac:dyDescent="0.2"/>
    <row r="11" spans="2:14" x14ac:dyDescent="0.2">
      <c r="B11" s="69">
        <v>1</v>
      </c>
      <c r="C11" s="6" t="s">
        <v>130</v>
      </c>
      <c r="D11" s="7">
        <v>5</v>
      </c>
      <c r="E11" s="8">
        <v>4</v>
      </c>
      <c r="F11" s="15">
        <f t="shared" ref="F11:F38" si="0">IF(E11&lt;&gt;0,D11*E11,"")</f>
        <v>20</v>
      </c>
      <c r="G11" s="8">
        <v>2</v>
      </c>
      <c r="H11" s="15">
        <f t="shared" ref="H11:H39" si="1">IF(G11&lt;&gt;0,$D11*G11,"")</f>
        <v>10</v>
      </c>
      <c r="I11" s="8">
        <v>4</v>
      </c>
      <c r="J11" s="15">
        <f t="shared" ref="J11:J39" si="2">IF(I11&lt;&gt;0,$D11*I11,"")</f>
        <v>20</v>
      </c>
      <c r="K11" s="8">
        <v>5</v>
      </c>
      <c r="L11" s="15">
        <f t="shared" ref="L11:L40" si="3">IF(K11&lt;&gt;0,$D11*K11,"")</f>
        <v>25</v>
      </c>
      <c r="M11" s="8"/>
      <c r="N11" s="15" t="str">
        <f t="shared" ref="N11:N40" si="4">IF(M11&lt;&gt;0,$D11*M11,"")</f>
        <v/>
      </c>
    </row>
    <row r="12" spans="2:14" x14ac:dyDescent="0.2">
      <c r="B12" s="70">
        <f>B11+1</f>
        <v>2</v>
      </c>
      <c r="C12" s="9" t="s">
        <v>131</v>
      </c>
      <c r="D12" s="10">
        <v>4</v>
      </c>
      <c r="E12" s="11">
        <v>5</v>
      </c>
      <c r="F12" s="16">
        <f t="shared" si="0"/>
        <v>20</v>
      </c>
      <c r="G12" s="11">
        <v>4</v>
      </c>
      <c r="H12" s="16">
        <f t="shared" si="1"/>
        <v>16</v>
      </c>
      <c r="I12" s="11">
        <v>5</v>
      </c>
      <c r="J12" s="16">
        <f t="shared" si="2"/>
        <v>20</v>
      </c>
      <c r="K12" s="11">
        <v>5</v>
      </c>
      <c r="L12" s="16">
        <f t="shared" si="3"/>
        <v>20</v>
      </c>
      <c r="M12" s="11"/>
      <c r="N12" s="16" t="str">
        <f t="shared" si="4"/>
        <v/>
      </c>
    </row>
    <row r="13" spans="2:14" x14ac:dyDescent="0.2">
      <c r="B13" s="70">
        <f t="shared" ref="B13:B40" si="5">B12+1</f>
        <v>3</v>
      </c>
      <c r="C13" s="9" t="s">
        <v>132</v>
      </c>
      <c r="D13" s="10">
        <v>4</v>
      </c>
      <c r="E13" s="11">
        <v>5</v>
      </c>
      <c r="F13" s="16">
        <f t="shared" si="0"/>
        <v>20</v>
      </c>
      <c r="G13" s="11">
        <v>3</v>
      </c>
      <c r="H13" s="16">
        <f t="shared" si="1"/>
        <v>12</v>
      </c>
      <c r="I13" s="11">
        <v>5</v>
      </c>
      <c r="J13" s="16">
        <f t="shared" si="2"/>
        <v>20</v>
      </c>
      <c r="K13" s="11">
        <v>4</v>
      </c>
      <c r="L13" s="16">
        <f t="shared" si="3"/>
        <v>16</v>
      </c>
      <c r="M13" s="11"/>
      <c r="N13" s="16" t="str">
        <f t="shared" si="4"/>
        <v/>
      </c>
    </row>
    <row r="14" spans="2:14" x14ac:dyDescent="0.2">
      <c r="B14" s="70">
        <f t="shared" si="5"/>
        <v>4</v>
      </c>
      <c r="C14" s="9" t="s">
        <v>133</v>
      </c>
      <c r="D14" s="10">
        <v>3</v>
      </c>
      <c r="E14" s="11">
        <v>3</v>
      </c>
      <c r="F14" s="16">
        <f t="shared" si="0"/>
        <v>9</v>
      </c>
      <c r="G14" s="11">
        <v>1</v>
      </c>
      <c r="H14" s="16">
        <f t="shared" si="1"/>
        <v>3</v>
      </c>
      <c r="I14" s="11">
        <v>5</v>
      </c>
      <c r="J14" s="16">
        <f t="shared" si="2"/>
        <v>15</v>
      </c>
      <c r="K14" s="11">
        <v>3</v>
      </c>
      <c r="L14" s="16">
        <f t="shared" si="3"/>
        <v>9</v>
      </c>
      <c r="M14" s="11"/>
      <c r="N14" s="16" t="str">
        <f t="shared" si="4"/>
        <v/>
      </c>
    </row>
    <row r="15" spans="2:14" x14ac:dyDescent="0.2">
      <c r="B15" s="70">
        <f t="shared" si="5"/>
        <v>5</v>
      </c>
      <c r="C15" s="9" t="s">
        <v>134</v>
      </c>
      <c r="D15" s="10">
        <v>1</v>
      </c>
      <c r="E15" s="11">
        <v>2</v>
      </c>
      <c r="F15" s="16">
        <f t="shared" si="0"/>
        <v>2</v>
      </c>
      <c r="G15" s="11">
        <v>2</v>
      </c>
      <c r="H15" s="16">
        <f t="shared" si="1"/>
        <v>2</v>
      </c>
      <c r="I15" s="11">
        <v>2</v>
      </c>
      <c r="J15" s="16">
        <f t="shared" si="2"/>
        <v>2</v>
      </c>
      <c r="K15" s="11">
        <v>2</v>
      </c>
      <c r="L15" s="16">
        <f t="shared" si="3"/>
        <v>2</v>
      </c>
      <c r="M15" s="11"/>
      <c r="N15" s="16" t="str">
        <f t="shared" si="4"/>
        <v/>
      </c>
    </row>
    <row r="16" spans="2:14" x14ac:dyDescent="0.2">
      <c r="B16" s="70">
        <f t="shared" si="5"/>
        <v>6</v>
      </c>
      <c r="C16" s="9" t="s">
        <v>135</v>
      </c>
      <c r="D16" s="10">
        <v>3</v>
      </c>
      <c r="E16" s="11">
        <v>3</v>
      </c>
      <c r="F16" s="16">
        <f t="shared" si="0"/>
        <v>9</v>
      </c>
      <c r="G16" s="11">
        <v>4</v>
      </c>
      <c r="H16" s="16">
        <f t="shared" si="1"/>
        <v>12</v>
      </c>
      <c r="I16" s="11">
        <v>4</v>
      </c>
      <c r="J16" s="16">
        <f t="shared" si="2"/>
        <v>12</v>
      </c>
      <c r="K16" s="11">
        <v>4</v>
      </c>
      <c r="L16" s="16">
        <f t="shared" si="3"/>
        <v>12</v>
      </c>
      <c r="M16" s="11"/>
      <c r="N16" s="16" t="str">
        <f t="shared" si="4"/>
        <v/>
      </c>
    </row>
    <row r="17" spans="2:14" x14ac:dyDescent="0.2">
      <c r="B17" s="70">
        <f t="shared" si="5"/>
        <v>7</v>
      </c>
      <c r="C17" s="9" t="s">
        <v>136</v>
      </c>
      <c r="D17" s="10">
        <v>5</v>
      </c>
      <c r="E17" s="11">
        <v>4</v>
      </c>
      <c r="F17" s="16">
        <f t="shared" si="0"/>
        <v>20</v>
      </c>
      <c r="G17" s="11">
        <v>4</v>
      </c>
      <c r="H17" s="16">
        <f t="shared" si="1"/>
        <v>20</v>
      </c>
      <c r="I17" s="11">
        <v>5</v>
      </c>
      <c r="J17" s="16">
        <f t="shared" si="2"/>
        <v>25</v>
      </c>
      <c r="K17" s="11">
        <v>5</v>
      </c>
      <c r="L17" s="16">
        <f t="shared" si="3"/>
        <v>25</v>
      </c>
      <c r="M17" s="11"/>
      <c r="N17" s="16" t="str">
        <f t="shared" si="4"/>
        <v/>
      </c>
    </row>
    <row r="18" spans="2:14" x14ac:dyDescent="0.2">
      <c r="B18" s="70">
        <f t="shared" si="5"/>
        <v>8</v>
      </c>
      <c r="C18" s="9" t="s">
        <v>137</v>
      </c>
      <c r="D18" s="10">
        <v>5</v>
      </c>
      <c r="E18" s="11">
        <v>3</v>
      </c>
      <c r="F18" s="16">
        <f t="shared" si="0"/>
        <v>15</v>
      </c>
      <c r="G18" s="11">
        <v>4</v>
      </c>
      <c r="H18" s="16">
        <f t="shared" si="1"/>
        <v>20</v>
      </c>
      <c r="I18" s="11">
        <v>5</v>
      </c>
      <c r="J18" s="16">
        <f t="shared" si="2"/>
        <v>25</v>
      </c>
      <c r="K18" s="11">
        <v>5</v>
      </c>
      <c r="L18" s="16">
        <f t="shared" si="3"/>
        <v>25</v>
      </c>
      <c r="M18" s="11"/>
      <c r="N18" s="16" t="str">
        <f t="shared" si="4"/>
        <v/>
      </c>
    </row>
    <row r="19" spans="2:14" x14ac:dyDescent="0.2">
      <c r="B19" s="70">
        <f t="shared" si="5"/>
        <v>9</v>
      </c>
      <c r="C19" s="9"/>
      <c r="D19" s="10"/>
      <c r="E19" s="11"/>
      <c r="F19" s="16" t="str">
        <f t="shared" si="0"/>
        <v/>
      </c>
      <c r="G19" s="11"/>
      <c r="H19" s="16" t="str">
        <f t="shared" si="1"/>
        <v/>
      </c>
      <c r="I19" s="11"/>
      <c r="J19" s="16" t="str">
        <f t="shared" si="2"/>
        <v/>
      </c>
      <c r="K19" s="11"/>
      <c r="L19" s="16" t="str">
        <f t="shared" si="3"/>
        <v/>
      </c>
      <c r="M19" s="11"/>
      <c r="N19" s="16" t="str">
        <f t="shared" si="4"/>
        <v/>
      </c>
    </row>
    <row r="20" spans="2:14" x14ac:dyDescent="0.2">
      <c r="B20" s="70">
        <f t="shared" si="5"/>
        <v>10</v>
      </c>
      <c r="C20" s="102" t="s">
        <v>172</v>
      </c>
      <c r="D20" s="10"/>
      <c r="E20" s="11"/>
      <c r="F20" s="16" t="str">
        <f t="shared" si="0"/>
        <v/>
      </c>
      <c r="G20" s="11"/>
      <c r="H20" s="16" t="str">
        <f t="shared" si="1"/>
        <v/>
      </c>
      <c r="I20" s="11"/>
      <c r="J20" s="16" t="str">
        <f t="shared" si="2"/>
        <v/>
      </c>
      <c r="K20" s="11"/>
      <c r="L20" s="16" t="str">
        <f t="shared" si="3"/>
        <v/>
      </c>
      <c r="M20" s="11"/>
      <c r="N20" s="16" t="str">
        <f t="shared" si="4"/>
        <v/>
      </c>
    </row>
    <row r="21" spans="2:14" x14ac:dyDescent="0.2">
      <c r="B21" s="70">
        <f t="shared" si="5"/>
        <v>11</v>
      </c>
      <c r="C21" s="9" t="s">
        <v>158</v>
      </c>
      <c r="D21" s="10"/>
      <c r="E21" s="11"/>
      <c r="F21" s="16" t="str">
        <f t="shared" si="0"/>
        <v/>
      </c>
      <c r="G21" s="11"/>
      <c r="H21" s="16" t="str">
        <f t="shared" si="1"/>
        <v/>
      </c>
      <c r="I21" s="11"/>
      <c r="J21" s="16" t="str">
        <f t="shared" si="2"/>
        <v/>
      </c>
      <c r="K21" s="11"/>
      <c r="L21" s="16" t="str">
        <f t="shared" si="3"/>
        <v/>
      </c>
      <c r="M21" s="11"/>
      <c r="N21" s="16" t="str">
        <f t="shared" si="4"/>
        <v/>
      </c>
    </row>
    <row r="22" spans="2:14" x14ac:dyDescent="0.2">
      <c r="B22" s="70">
        <f t="shared" si="5"/>
        <v>12</v>
      </c>
      <c r="C22" s="9" t="s">
        <v>159</v>
      </c>
      <c r="D22" s="10"/>
      <c r="E22" s="11"/>
      <c r="F22" s="16" t="str">
        <f t="shared" si="0"/>
        <v/>
      </c>
      <c r="G22" s="11"/>
      <c r="H22" s="16" t="str">
        <f t="shared" si="1"/>
        <v/>
      </c>
      <c r="I22" s="11"/>
      <c r="J22" s="16" t="str">
        <f t="shared" si="2"/>
        <v/>
      </c>
      <c r="K22" s="11"/>
      <c r="L22" s="16" t="str">
        <f t="shared" si="3"/>
        <v/>
      </c>
      <c r="M22" s="11"/>
      <c r="N22" s="16" t="str">
        <f t="shared" si="4"/>
        <v/>
      </c>
    </row>
    <row r="23" spans="2:14" x14ac:dyDescent="0.2">
      <c r="B23" s="70">
        <f t="shared" si="5"/>
        <v>13</v>
      </c>
      <c r="C23" s="9" t="s">
        <v>160</v>
      </c>
      <c r="D23" s="10"/>
      <c r="E23" s="11"/>
      <c r="F23" s="16" t="str">
        <f t="shared" si="0"/>
        <v/>
      </c>
      <c r="G23" s="11"/>
      <c r="H23" s="16" t="str">
        <f t="shared" si="1"/>
        <v/>
      </c>
      <c r="I23" s="11"/>
      <c r="J23" s="16" t="str">
        <f t="shared" si="2"/>
        <v/>
      </c>
      <c r="K23" s="11"/>
      <c r="L23" s="16" t="str">
        <f t="shared" si="3"/>
        <v/>
      </c>
      <c r="M23" s="11"/>
      <c r="N23" s="16" t="str">
        <f t="shared" si="4"/>
        <v/>
      </c>
    </row>
    <row r="24" spans="2:14" x14ac:dyDescent="0.2">
      <c r="B24" s="70">
        <f t="shared" si="5"/>
        <v>14</v>
      </c>
      <c r="C24" s="9" t="s">
        <v>130</v>
      </c>
      <c r="D24" s="10"/>
      <c r="E24" s="11"/>
      <c r="F24" s="16" t="str">
        <f t="shared" si="0"/>
        <v/>
      </c>
      <c r="G24" s="11"/>
      <c r="H24" s="16" t="str">
        <f t="shared" si="1"/>
        <v/>
      </c>
      <c r="I24" s="11"/>
      <c r="J24" s="16" t="str">
        <f t="shared" si="2"/>
        <v/>
      </c>
      <c r="K24" s="11"/>
      <c r="L24" s="16" t="str">
        <f t="shared" si="3"/>
        <v/>
      </c>
      <c r="M24" s="11"/>
      <c r="N24" s="16" t="str">
        <f t="shared" si="4"/>
        <v/>
      </c>
    </row>
    <row r="25" spans="2:14" x14ac:dyDescent="0.2">
      <c r="B25" s="70">
        <f t="shared" si="5"/>
        <v>15</v>
      </c>
      <c r="C25" s="9" t="s">
        <v>161</v>
      </c>
      <c r="D25" s="10"/>
      <c r="E25" s="11"/>
      <c r="F25" s="16" t="str">
        <f t="shared" si="0"/>
        <v/>
      </c>
      <c r="G25" s="11"/>
      <c r="H25" s="16" t="str">
        <f t="shared" si="1"/>
        <v/>
      </c>
      <c r="I25" s="11"/>
      <c r="J25" s="16" t="str">
        <f t="shared" si="2"/>
        <v/>
      </c>
      <c r="K25" s="11"/>
      <c r="L25" s="16" t="str">
        <f t="shared" si="3"/>
        <v/>
      </c>
      <c r="M25" s="11"/>
      <c r="N25" s="16" t="str">
        <f t="shared" si="4"/>
        <v/>
      </c>
    </row>
    <row r="26" spans="2:14" x14ac:dyDescent="0.2">
      <c r="B26" s="70">
        <f t="shared" si="5"/>
        <v>16</v>
      </c>
      <c r="C26" s="9" t="s">
        <v>131</v>
      </c>
      <c r="D26" s="10"/>
      <c r="E26" s="11"/>
      <c r="F26" s="16" t="str">
        <f t="shared" si="0"/>
        <v/>
      </c>
      <c r="G26" s="11"/>
      <c r="H26" s="16" t="str">
        <f t="shared" si="1"/>
        <v/>
      </c>
      <c r="I26" s="11"/>
      <c r="J26" s="16" t="str">
        <f t="shared" si="2"/>
        <v/>
      </c>
      <c r="K26" s="11"/>
      <c r="L26" s="16" t="str">
        <f t="shared" si="3"/>
        <v/>
      </c>
      <c r="M26" s="11"/>
      <c r="N26" s="16" t="str">
        <f t="shared" si="4"/>
        <v/>
      </c>
    </row>
    <row r="27" spans="2:14" x14ac:dyDescent="0.2">
      <c r="B27" s="70">
        <f t="shared" si="5"/>
        <v>17</v>
      </c>
      <c r="C27" s="9" t="s">
        <v>132</v>
      </c>
      <c r="D27" s="10"/>
      <c r="E27" s="11"/>
      <c r="F27" s="16" t="str">
        <f t="shared" si="0"/>
        <v/>
      </c>
      <c r="G27" s="11"/>
      <c r="H27" s="16" t="str">
        <f t="shared" si="1"/>
        <v/>
      </c>
      <c r="I27" s="11"/>
      <c r="J27" s="16" t="str">
        <f t="shared" si="2"/>
        <v/>
      </c>
      <c r="K27" s="11"/>
      <c r="L27" s="16" t="str">
        <f t="shared" si="3"/>
        <v/>
      </c>
      <c r="M27" s="11"/>
      <c r="N27" s="16" t="str">
        <f t="shared" si="4"/>
        <v/>
      </c>
    </row>
    <row r="28" spans="2:14" x14ac:dyDescent="0.2">
      <c r="B28" s="70">
        <f t="shared" si="5"/>
        <v>18</v>
      </c>
      <c r="C28" s="9" t="s">
        <v>162</v>
      </c>
      <c r="D28" s="10"/>
      <c r="E28" s="11"/>
      <c r="F28" s="16" t="str">
        <f t="shared" si="0"/>
        <v/>
      </c>
      <c r="G28" s="11"/>
      <c r="H28" s="16" t="str">
        <f t="shared" si="1"/>
        <v/>
      </c>
      <c r="I28" s="11"/>
      <c r="J28" s="16" t="str">
        <f t="shared" si="2"/>
        <v/>
      </c>
      <c r="K28" s="11"/>
      <c r="L28" s="16" t="str">
        <f t="shared" si="3"/>
        <v/>
      </c>
      <c r="M28" s="11"/>
      <c r="N28" s="16" t="str">
        <f t="shared" si="4"/>
        <v/>
      </c>
    </row>
    <row r="29" spans="2:14" x14ac:dyDescent="0.2">
      <c r="B29" s="70">
        <f t="shared" si="5"/>
        <v>19</v>
      </c>
      <c r="C29" s="9" t="s">
        <v>135</v>
      </c>
      <c r="D29" s="10"/>
      <c r="E29" s="11"/>
      <c r="F29" s="16" t="str">
        <f t="shared" si="0"/>
        <v/>
      </c>
      <c r="G29" s="11"/>
      <c r="H29" s="16" t="str">
        <f t="shared" si="1"/>
        <v/>
      </c>
      <c r="I29" s="11"/>
      <c r="J29" s="16" t="str">
        <f t="shared" si="2"/>
        <v/>
      </c>
      <c r="K29" s="11"/>
      <c r="L29" s="16" t="str">
        <f t="shared" si="3"/>
        <v/>
      </c>
      <c r="M29" s="11"/>
      <c r="N29" s="16" t="str">
        <f t="shared" si="4"/>
        <v/>
      </c>
    </row>
    <row r="30" spans="2:14" x14ac:dyDescent="0.2">
      <c r="B30" s="70">
        <f t="shared" si="5"/>
        <v>20</v>
      </c>
      <c r="C30" s="9" t="s">
        <v>163</v>
      </c>
      <c r="D30" s="10"/>
      <c r="E30" s="11"/>
      <c r="F30" s="16" t="str">
        <f t="shared" si="0"/>
        <v/>
      </c>
      <c r="G30" s="11"/>
      <c r="H30" s="16" t="str">
        <f t="shared" si="1"/>
        <v/>
      </c>
      <c r="I30" s="11"/>
      <c r="J30" s="16" t="str">
        <f t="shared" si="2"/>
        <v/>
      </c>
      <c r="K30" s="11"/>
      <c r="L30" s="16" t="str">
        <f t="shared" si="3"/>
        <v/>
      </c>
      <c r="M30" s="11"/>
      <c r="N30" s="16" t="str">
        <f t="shared" si="4"/>
        <v/>
      </c>
    </row>
    <row r="31" spans="2:14" x14ac:dyDescent="0.2">
      <c r="B31" s="70">
        <f t="shared" si="5"/>
        <v>21</v>
      </c>
      <c r="C31" s="9" t="s">
        <v>136</v>
      </c>
      <c r="D31" s="10"/>
      <c r="E31" s="11"/>
      <c r="F31" s="16" t="str">
        <f t="shared" si="0"/>
        <v/>
      </c>
      <c r="G31" s="11"/>
      <c r="H31" s="16" t="str">
        <f t="shared" si="1"/>
        <v/>
      </c>
      <c r="I31" s="11"/>
      <c r="J31" s="16" t="str">
        <f t="shared" si="2"/>
        <v/>
      </c>
      <c r="K31" s="11"/>
      <c r="L31" s="16" t="str">
        <f t="shared" si="3"/>
        <v/>
      </c>
      <c r="M31" s="11"/>
      <c r="N31" s="16" t="str">
        <f t="shared" si="4"/>
        <v/>
      </c>
    </row>
    <row r="32" spans="2:14" x14ac:dyDescent="0.2">
      <c r="B32" s="70">
        <f t="shared" si="5"/>
        <v>22</v>
      </c>
      <c r="C32" s="9" t="s">
        <v>164</v>
      </c>
      <c r="D32" s="10"/>
      <c r="E32" s="11"/>
      <c r="F32" s="16" t="str">
        <f t="shared" si="0"/>
        <v/>
      </c>
      <c r="G32" s="11"/>
      <c r="H32" s="16" t="str">
        <f t="shared" si="1"/>
        <v/>
      </c>
      <c r="I32" s="11"/>
      <c r="J32" s="16" t="str">
        <f t="shared" si="2"/>
        <v/>
      </c>
      <c r="K32" s="11"/>
      <c r="L32" s="16" t="str">
        <f t="shared" si="3"/>
        <v/>
      </c>
      <c r="M32" s="11"/>
      <c r="N32" s="16" t="str">
        <f t="shared" si="4"/>
        <v/>
      </c>
    </row>
    <row r="33" spans="2:14" x14ac:dyDescent="0.2">
      <c r="B33" s="70">
        <f t="shared" si="5"/>
        <v>23</v>
      </c>
      <c r="C33" s="9" t="s">
        <v>165</v>
      </c>
      <c r="D33" s="10"/>
      <c r="E33" s="11"/>
      <c r="F33" s="16" t="str">
        <f t="shared" si="0"/>
        <v/>
      </c>
      <c r="G33" s="11"/>
      <c r="H33" s="16" t="str">
        <f t="shared" si="1"/>
        <v/>
      </c>
      <c r="I33" s="11"/>
      <c r="J33" s="16" t="str">
        <f t="shared" si="2"/>
        <v/>
      </c>
      <c r="K33" s="11"/>
      <c r="L33" s="16" t="str">
        <f t="shared" si="3"/>
        <v/>
      </c>
      <c r="M33" s="11"/>
      <c r="N33" s="16" t="str">
        <f t="shared" si="4"/>
        <v/>
      </c>
    </row>
    <row r="34" spans="2:14" x14ac:dyDescent="0.2">
      <c r="B34" s="70">
        <f t="shared" si="5"/>
        <v>24</v>
      </c>
      <c r="C34" s="9" t="s">
        <v>166</v>
      </c>
      <c r="D34" s="10"/>
      <c r="E34" s="11"/>
      <c r="F34" s="16" t="str">
        <f t="shared" si="0"/>
        <v/>
      </c>
      <c r="G34" s="11"/>
      <c r="H34" s="16" t="str">
        <f t="shared" si="1"/>
        <v/>
      </c>
      <c r="I34" s="11"/>
      <c r="J34" s="16" t="str">
        <f t="shared" si="2"/>
        <v/>
      </c>
      <c r="K34" s="11"/>
      <c r="L34" s="16" t="str">
        <f t="shared" si="3"/>
        <v/>
      </c>
      <c r="M34" s="11"/>
      <c r="N34" s="16" t="str">
        <f t="shared" si="4"/>
        <v/>
      </c>
    </row>
    <row r="35" spans="2:14" x14ac:dyDescent="0.2">
      <c r="B35" s="70">
        <f t="shared" si="5"/>
        <v>25</v>
      </c>
      <c r="C35" s="9" t="s">
        <v>167</v>
      </c>
      <c r="D35" s="10"/>
      <c r="E35" s="11"/>
      <c r="F35" s="16" t="str">
        <f t="shared" si="0"/>
        <v/>
      </c>
      <c r="G35" s="11"/>
      <c r="H35" s="16" t="str">
        <f t="shared" si="1"/>
        <v/>
      </c>
      <c r="I35" s="11"/>
      <c r="J35" s="16" t="str">
        <f t="shared" si="2"/>
        <v/>
      </c>
      <c r="K35" s="11"/>
      <c r="L35" s="16" t="str">
        <f t="shared" si="3"/>
        <v/>
      </c>
      <c r="M35" s="11"/>
      <c r="N35" s="16" t="str">
        <f t="shared" si="4"/>
        <v/>
      </c>
    </row>
    <row r="36" spans="2:14" x14ac:dyDescent="0.2">
      <c r="B36" s="70">
        <f t="shared" si="5"/>
        <v>26</v>
      </c>
      <c r="C36" s="9" t="s">
        <v>168</v>
      </c>
      <c r="D36" s="10"/>
      <c r="E36" s="11"/>
      <c r="F36" s="16" t="str">
        <f t="shared" si="0"/>
        <v/>
      </c>
      <c r="G36" s="11"/>
      <c r="H36" s="16" t="str">
        <f t="shared" si="1"/>
        <v/>
      </c>
      <c r="I36" s="11"/>
      <c r="J36" s="16" t="str">
        <f t="shared" si="2"/>
        <v/>
      </c>
      <c r="K36" s="11"/>
      <c r="L36" s="16" t="str">
        <f t="shared" si="3"/>
        <v/>
      </c>
      <c r="M36" s="11"/>
      <c r="N36" s="16" t="str">
        <f t="shared" si="4"/>
        <v/>
      </c>
    </row>
    <row r="37" spans="2:14" x14ac:dyDescent="0.2">
      <c r="B37" s="70">
        <f t="shared" si="5"/>
        <v>27</v>
      </c>
      <c r="C37" s="9" t="s">
        <v>169</v>
      </c>
      <c r="D37" s="10"/>
      <c r="E37" s="11"/>
      <c r="F37" s="16" t="str">
        <f t="shared" si="0"/>
        <v/>
      </c>
      <c r="G37" s="11"/>
      <c r="H37" s="16" t="str">
        <f t="shared" si="1"/>
        <v/>
      </c>
      <c r="I37" s="11"/>
      <c r="J37" s="16" t="str">
        <f t="shared" si="2"/>
        <v/>
      </c>
      <c r="K37" s="11"/>
      <c r="L37" s="16" t="str">
        <f t="shared" si="3"/>
        <v/>
      </c>
      <c r="M37" s="11"/>
      <c r="N37" s="16" t="str">
        <f t="shared" si="4"/>
        <v/>
      </c>
    </row>
    <row r="38" spans="2:14" x14ac:dyDescent="0.2">
      <c r="B38" s="70">
        <f t="shared" si="5"/>
        <v>28</v>
      </c>
      <c r="C38" s="9" t="s">
        <v>170</v>
      </c>
      <c r="D38" s="10"/>
      <c r="E38" s="11"/>
      <c r="F38" s="16" t="str">
        <f t="shared" si="0"/>
        <v/>
      </c>
      <c r="G38" s="11"/>
      <c r="H38" s="16" t="str">
        <f t="shared" si="1"/>
        <v/>
      </c>
      <c r="I38" s="11"/>
      <c r="J38" s="16" t="str">
        <f t="shared" si="2"/>
        <v/>
      </c>
      <c r="K38" s="11"/>
      <c r="L38" s="16" t="str">
        <f t="shared" si="3"/>
        <v/>
      </c>
      <c r="M38" s="11"/>
      <c r="N38" s="16" t="str">
        <f t="shared" si="4"/>
        <v/>
      </c>
    </row>
    <row r="39" spans="2:14" x14ac:dyDescent="0.2">
      <c r="B39" s="70">
        <f t="shared" si="5"/>
        <v>29</v>
      </c>
      <c r="C39" s="9" t="s">
        <v>171</v>
      </c>
      <c r="D39" s="10"/>
      <c r="E39" s="11"/>
      <c r="F39" s="16" t="str">
        <f>IF(E39&lt;&gt;0,D39*E39,"")</f>
        <v/>
      </c>
      <c r="G39" s="11"/>
      <c r="H39" s="16" t="str">
        <f t="shared" si="1"/>
        <v/>
      </c>
      <c r="I39" s="11"/>
      <c r="J39" s="16" t="str">
        <f t="shared" si="2"/>
        <v/>
      </c>
      <c r="K39" s="11"/>
      <c r="L39" s="16" t="str">
        <f t="shared" si="3"/>
        <v/>
      </c>
      <c r="M39" s="11"/>
      <c r="N39" s="16" t="str">
        <f t="shared" si="4"/>
        <v/>
      </c>
    </row>
    <row r="40" spans="2:14" x14ac:dyDescent="0.2">
      <c r="B40" s="71">
        <f t="shared" si="5"/>
        <v>30</v>
      </c>
      <c r="C40" s="4"/>
      <c r="D40" s="12"/>
      <c r="E40" s="5"/>
      <c r="F40" s="17" t="str">
        <f>IF(E40&lt;&gt;0,D40*E40,"")</f>
        <v/>
      </c>
      <c r="G40" s="5"/>
      <c r="H40" s="17" t="str">
        <f>IF(G40&lt;&gt;0,$D40*G40,"")</f>
        <v/>
      </c>
      <c r="I40" s="5"/>
      <c r="J40" s="17" t="str">
        <f>IF(I40&lt;&gt;0,$D40*I40,"")</f>
        <v/>
      </c>
      <c r="K40" s="5"/>
      <c r="L40" s="17" t="str">
        <f t="shared" si="3"/>
        <v/>
      </c>
      <c r="M40" s="5"/>
      <c r="N40" s="17" t="str">
        <f t="shared" si="4"/>
        <v/>
      </c>
    </row>
    <row r="41" spans="2:14" x14ac:dyDescent="0.2">
      <c r="B41" s="13"/>
    </row>
    <row r="42" spans="2:14" s="3" customFormat="1" x14ac:dyDescent="0.2">
      <c r="B42" s="103" t="s">
        <v>4</v>
      </c>
      <c r="C42" s="104"/>
      <c r="E42" s="19">
        <f t="shared" ref="E42:N42" si="6">SUM(E11:E41)</f>
        <v>29</v>
      </c>
      <c r="F42" s="18">
        <f t="shared" si="6"/>
        <v>115</v>
      </c>
      <c r="G42" s="19">
        <f t="shared" si="6"/>
        <v>24</v>
      </c>
      <c r="H42" s="18">
        <f t="shared" si="6"/>
        <v>95</v>
      </c>
      <c r="I42" s="19">
        <f t="shared" si="6"/>
        <v>35</v>
      </c>
      <c r="J42" s="18">
        <f t="shared" si="6"/>
        <v>139</v>
      </c>
      <c r="K42" s="19">
        <f t="shared" si="6"/>
        <v>33</v>
      </c>
      <c r="L42" s="18">
        <f t="shared" si="6"/>
        <v>134</v>
      </c>
      <c r="M42" s="19">
        <f t="shared" si="6"/>
        <v>0</v>
      </c>
      <c r="N42" s="18">
        <f t="shared" si="6"/>
        <v>0</v>
      </c>
    </row>
    <row r="43" spans="2:14" x14ac:dyDescent="0.2">
      <c r="B43" s="13"/>
    </row>
    <row r="44" spans="2:14" ht="12.75" customHeight="1" x14ac:dyDescent="0.2">
      <c r="B44" s="13"/>
      <c r="E44" s="97" t="s">
        <v>138</v>
      </c>
      <c r="F44" s="98"/>
      <c r="G44" s="97" t="s">
        <v>139</v>
      </c>
      <c r="H44" s="98"/>
      <c r="I44" s="97" t="s">
        <v>140</v>
      </c>
      <c r="J44" s="98"/>
      <c r="K44" s="97" t="s">
        <v>141</v>
      </c>
      <c r="L44" s="92"/>
      <c r="M44" s="91"/>
      <c r="N44" s="92"/>
    </row>
    <row r="45" spans="2:14" x14ac:dyDescent="0.2">
      <c r="B45" s="13"/>
      <c r="E45" s="99" t="s">
        <v>142</v>
      </c>
      <c r="F45" s="100"/>
      <c r="G45" s="99" t="s">
        <v>138</v>
      </c>
      <c r="H45" s="100"/>
      <c r="I45" s="99" t="s">
        <v>143</v>
      </c>
      <c r="J45" s="100"/>
      <c r="K45" s="99" t="s">
        <v>144</v>
      </c>
      <c r="L45" s="94"/>
      <c r="M45" s="93"/>
      <c r="N45" s="94"/>
    </row>
    <row r="46" spans="2:14" x14ac:dyDescent="0.2">
      <c r="B46" s="13"/>
      <c r="E46" s="99" t="s">
        <v>145</v>
      </c>
      <c r="F46" s="100"/>
      <c r="G46" s="99" t="s">
        <v>142</v>
      </c>
      <c r="H46" s="100"/>
      <c r="I46" s="99" t="s">
        <v>146</v>
      </c>
      <c r="J46" s="100"/>
      <c r="K46" s="99" t="s">
        <v>147</v>
      </c>
      <c r="L46" s="94"/>
      <c r="M46" s="93"/>
      <c r="N46" s="94"/>
    </row>
    <row r="47" spans="2:14" x14ac:dyDescent="0.2">
      <c r="B47" s="13"/>
      <c r="E47" s="99" t="s">
        <v>148</v>
      </c>
      <c r="F47" s="100"/>
      <c r="G47" s="99" t="s">
        <v>149</v>
      </c>
      <c r="H47" s="100"/>
      <c r="I47" s="99" t="s">
        <v>150</v>
      </c>
      <c r="J47" s="100"/>
      <c r="K47" s="99" t="s">
        <v>151</v>
      </c>
      <c r="L47" s="94"/>
      <c r="M47" s="93"/>
      <c r="N47" s="94"/>
    </row>
    <row r="48" spans="2:14" x14ac:dyDescent="0.2">
      <c r="B48" s="13"/>
      <c r="E48" s="99" t="s">
        <v>152</v>
      </c>
      <c r="F48" s="100"/>
      <c r="G48" s="99" t="s">
        <v>153</v>
      </c>
      <c r="H48" s="100"/>
      <c r="I48" s="99" t="s">
        <v>151</v>
      </c>
      <c r="J48" s="100"/>
      <c r="K48" s="99" t="s">
        <v>154</v>
      </c>
      <c r="L48" s="94"/>
      <c r="M48" s="93"/>
      <c r="N48" s="94"/>
    </row>
    <row r="49" spans="2:14" x14ac:dyDescent="0.2">
      <c r="B49" s="13"/>
      <c r="E49" s="99"/>
      <c r="F49" s="100"/>
      <c r="G49" s="99" t="s">
        <v>155</v>
      </c>
      <c r="H49" s="100"/>
      <c r="I49" s="99" t="s">
        <v>156</v>
      </c>
      <c r="J49" s="100"/>
      <c r="K49" s="99"/>
      <c r="L49" s="94"/>
      <c r="M49" s="93"/>
      <c r="N49" s="94"/>
    </row>
    <row r="50" spans="2:14" x14ac:dyDescent="0.2">
      <c r="B50" s="13"/>
      <c r="E50" s="101"/>
      <c r="F50" s="4"/>
      <c r="G50" s="101" t="s">
        <v>157</v>
      </c>
      <c r="H50" s="4"/>
      <c r="I50" s="101" t="s">
        <v>157</v>
      </c>
      <c r="J50" s="4"/>
      <c r="K50" s="101"/>
      <c r="L50" s="96"/>
      <c r="M50" s="95"/>
      <c r="N50" s="96"/>
    </row>
    <row r="52" spans="2:14" x14ac:dyDescent="0.2">
      <c r="C52" s="14"/>
    </row>
  </sheetData>
  <sheetProtection password="BF10" sheet="1" objects="1" scenarios="1" selectLockedCells="1"/>
  <mergeCells count="12">
    <mergeCell ref="M7:N7"/>
    <mergeCell ref="E6:N6"/>
    <mergeCell ref="B42:C42"/>
    <mergeCell ref="E7:F7"/>
    <mergeCell ref="G7:H7"/>
    <mergeCell ref="I7:J7"/>
    <mergeCell ref="K7:L7"/>
    <mergeCell ref="E8:F8"/>
    <mergeCell ref="G8:H8"/>
    <mergeCell ref="I8:J8"/>
    <mergeCell ref="K8:L8"/>
    <mergeCell ref="M8:N8"/>
  </mergeCells>
  <phoneticPr fontId="5" type="noConversion"/>
  <conditionalFormatting sqref="F42 H42 J42 L42 N42">
    <cfRule type="top10" dxfId="1" priority="1" bottom="1" rank="1"/>
    <cfRule type="top10" dxfId="0" priority="2" rank="1"/>
  </conditionalFormatting>
  <printOptions horizontalCentered="1" verticalCentered="1"/>
  <pageMargins left="0.11811023622047245" right="0" top="0.47244094488188981" bottom="0.18" header="0" footer="0"/>
  <pageSetup paperSize="9" scale="90" orientation="landscape" cellComments="atEnd" r:id="rId1"/>
  <headerFooter>
    <oddFooter xml:space="preserve">&amp;L&amp;8ControllerSpielwiese.de&amp;C&amp;8&amp;HSeite &amp;P&amp;R&amp;8&amp;F / vertraulich  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workbookViewId="0"/>
  </sheetViews>
  <sheetFormatPr baseColWidth="10" defaultRowHeight="12.75" x14ac:dyDescent="0.2"/>
  <cols>
    <col min="1" max="1" width="1" customWidth="1"/>
    <col min="2" max="2" width="5" customWidth="1"/>
    <col min="14" max="14" width="11" customWidth="1"/>
    <col min="15" max="15" width="11.42578125" style="25"/>
  </cols>
  <sheetData>
    <row r="1" spans="1:15" s="1" customFormat="1" ht="4.9000000000000004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3"/>
    </row>
    <row r="2" spans="1:15" s="1" customFormat="1" ht="18" x14ac:dyDescent="0.25">
      <c r="A2" s="20"/>
      <c r="B2" s="133" t="s">
        <v>8</v>
      </c>
      <c r="C2" s="133"/>
      <c r="D2" s="133"/>
      <c r="E2" s="132"/>
      <c r="F2" s="132"/>
      <c r="G2" s="130" t="s">
        <v>6</v>
      </c>
      <c r="H2" s="134">
        <f>Matrix!I2</f>
        <v>72686</v>
      </c>
      <c r="I2" s="129"/>
      <c r="J2" s="129"/>
      <c r="K2" s="129"/>
      <c r="L2" s="129"/>
      <c r="M2" s="129"/>
      <c r="N2" s="20"/>
      <c r="O2" s="23"/>
    </row>
    <row r="3" spans="1:15" s="2" customFormat="1" ht="15" x14ac:dyDescent="0.25">
      <c r="A3" s="22"/>
      <c r="B3" s="132" t="str">
        <f>Matrix!B3</f>
        <v>zur Auswahl von Beratern für ein Softwareprojekt</v>
      </c>
      <c r="C3" s="132"/>
      <c r="D3" s="132"/>
      <c r="E3" s="132"/>
      <c r="F3" s="132"/>
      <c r="G3" s="132"/>
      <c r="H3" s="129"/>
      <c r="I3" s="129"/>
      <c r="J3" s="132"/>
      <c r="K3" s="132"/>
      <c r="L3" s="132"/>
      <c r="M3" s="132"/>
      <c r="N3" s="22"/>
      <c r="O3" s="24"/>
    </row>
    <row r="4" spans="1:15" s="2" customFormat="1" ht="15" x14ac:dyDescent="0.25">
      <c r="A4" s="2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2"/>
      <c r="O4" s="24"/>
    </row>
    <row r="5" spans="1:15" s="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</row>
    <row r="6" spans="1:15" s="1" customFormat="1" ht="18" customHeight="1" x14ac:dyDescent="0.35">
      <c r="A6" s="20"/>
      <c r="B6" s="20"/>
      <c r="C6" s="20"/>
      <c r="D6" s="20"/>
      <c r="E6" s="28" t="s">
        <v>16</v>
      </c>
      <c r="F6" s="20"/>
      <c r="G6" s="20"/>
      <c r="H6" s="20"/>
      <c r="I6" s="20"/>
      <c r="J6" s="20"/>
      <c r="K6" s="20"/>
      <c r="L6" s="20"/>
      <c r="M6" s="20"/>
      <c r="N6" s="20"/>
      <c r="O6" s="23"/>
    </row>
    <row r="7" spans="1:15" s="1" customFormat="1" ht="4.5" customHeight="1" thickBot="1" x14ac:dyDescent="0.25">
      <c r="A7" s="2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0"/>
      <c r="O7" s="23"/>
    </row>
    <row r="8" spans="1:15" s="1" customFormat="1" ht="16.5" customHeight="1" thickTop="1" x14ac:dyDescent="0.2">
      <c r="A8" s="20"/>
      <c r="B8" s="86"/>
      <c r="C8" s="86"/>
      <c r="D8" s="86"/>
      <c r="E8" s="86"/>
      <c r="F8" s="86"/>
      <c r="G8" s="86"/>
      <c r="H8" s="86"/>
      <c r="I8" s="86"/>
      <c r="J8" s="29"/>
      <c r="K8" s="29"/>
      <c r="L8" s="29"/>
      <c r="M8" s="29"/>
      <c r="N8" s="20"/>
      <c r="O8" s="23"/>
    </row>
    <row r="9" spans="1:15" s="1" customFormat="1" ht="21.6" customHeight="1" x14ac:dyDescent="0.25">
      <c r="A9" s="20"/>
      <c r="B9" s="30"/>
      <c r="C9" s="30"/>
      <c r="D9" s="30"/>
      <c r="E9" s="30"/>
      <c r="F9" s="30"/>
      <c r="G9" s="87"/>
      <c r="H9" s="30"/>
      <c r="I9" s="30"/>
      <c r="J9" s="88" t="s">
        <v>14</v>
      </c>
      <c r="K9" s="30"/>
      <c r="L9" s="30"/>
      <c r="M9" s="87"/>
      <c r="N9" s="20"/>
      <c r="O9" s="23"/>
    </row>
    <row r="10" spans="1:15" s="1" customFormat="1" ht="13.9" customHeight="1" x14ac:dyDescent="0.2">
      <c r="A10" s="2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0"/>
      <c r="O10" s="23"/>
    </row>
    <row r="11" spans="1:15" s="1" customFormat="1" ht="21.6" customHeight="1" x14ac:dyDescent="0.2">
      <c r="A11" s="20"/>
      <c r="B11" s="30"/>
      <c r="C11" s="82" t="str">
        <f>G49</f>
        <v>Option 3</v>
      </c>
      <c r="D11" s="30"/>
      <c r="E11" s="30"/>
      <c r="F11" s="30"/>
      <c r="G11" s="30"/>
      <c r="H11" s="30"/>
      <c r="I11" s="30"/>
      <c r="J11" s="110" t="s">
        <v>115</v>
      </c>
      <c r="K11" s="110"/>
      <c r="L11" s="110"/>
      <c r="M11" s="110"/>
      <c r="N11" s="20"/>
      <c r="O11" s="23"/>
    </row>
    <row r="12" spans="1:15" s="1" customFormat="1" ht="15.6" customHeight="1" x14ac:dyDescent="0.25">
      <c r="A12" s="20"/>
      <c r="B12" s="30"/>
      <c r="C12" s="83"/>
      <c r="D12" s="30"/>
      <c r="E12" s="30"/>
      <c r="F12" s="30"/>
      <c r="G12" s="30"/>
      <c r="H12" s="30"/>
      <c r="I12" s="30"/>
      <c r="J12" s="89"/>
      <c r="K12" s="89"/>
      <c r="L12" s="89"/>
      <c r="M12" s="89"/>
      <c r="N12" s="20"/>
      <c r="O12" s="23"/>
    </row>
    <row r="13" spans="1:15" ht="21.6" customHeight="1" x14ac:dyDescent="0.2">
      <c r="A13" s="21"/>
      <c r="B13" s="30"/>
      <c r="C13" s="82" t="str">
        <f>G50</f>
        <v>Option 4</v>
      </c>
      <c r="D13" s="30"/>
      <c r="E13" s="30"/>
      <c r="F13" s="30"/>
      <c r="G13" s="30"/>
      <c r="H13" s="30"/>
      <c r="I13" s="30"/>
      <c r="J13" s="111"/>
      <c r="K13" s="111"/>
      <c r="L13" s="111"/>
      <c r="M13" s="111"/>
      <c r="N13" s="21"/>
    </row>
    <row r="14" spans="1:15" ht="15.6" customHeight="1" x14ac:dyDescent="0.25">
      <c r="A14" s="21"/>
      <c r="B14" s="30"/>
      <c r="C14" s="83"/>
      <c r="D14" s="30"/>
      <c r="E14" s="30"/>
      <c r="F14" s="30"/>
      <c r="G14" s="30"/>
      <c r="H14" s="30"/>
      <c r="I14" s="30"/>
      <c r="J14" s="89"/>
      <c r="K14" s="89"/>
      <c r="L14" s="89"/>
      <c r="M14" s="89"/>
      <c r="N14" s="21"/>
    </row>
    <row r="15" spans="1:15" ht="21.6" customHeight="1" x14ac:dyDescent="0.2">
      <c r="A15" s="21"/>
      <c r="B15" s="30"/>
      <c r="C15" s="82" t="str">
        <f>G51</f>
        <v>Option 1</v>
      </c>
      <c r="D15" s="30"/>
      <c r="E15" s="30"/>
      <c r="F15" s="30"/>
      <c r="G15" s="30"/>
      <c r="H15" s="30"/>
      <c r="I15" s="30"/>
      <c r="J15" s="111"/>
      <c r="K15" s="111"/>
      <c r="L15" s="111"/>
      <c r="M15" s="111"/>
      <c r="N15" s="21"/>
    </row>
    <row r="16" spans="1:15" ht="15.6" customHeight="1" x14ac:dyDescent="0.25">
      <c r="A16" s="21"/>
      <c r="B16" s="30"/>
      <c r="C16" s="83"/>
      <c r="D16" s="30"/>
      <c r="E16" s="30"/>
      <c r="F16" s="30"/>
      <c r="G16" s="30"/>
      <c r="H16" s="30"/>
      <c r="I16" s="30"/>
      <c r="J16" s="89"/>
      <c r="K16" s="89"/>
      <c r="L16" s="89"/>
      <c r="M16" s="89"/>
      <c r="N16" s="21"/>
    </row>
    <row r="17" spans="1:16" ht="21.6" customHeight="1" x14ac:dyDescent="0.2">
      <c r="A17" s="21"/>
      <c r="B17" s="30"/>
      <c r="C17" s="82" t="str">
        <f>G52</f>
        <v>Option 2</v>
      </c>
      <c r="D17" s="30"/>
      <c r="E17" s="30"/>
      <c r="F17" s="30"/>
      <c r="G17" s="30"/>
      <c r="H17" s="30"/>
      <c r="I17" s="30"/>
      <c r="J17" s="111"/>
      <c r="K17" s="111"/>
      <c r="L17" s="111"/>
      <c r="M17" s="111"/>
      <c r="N17" s="21"/>
    </row>
    <row r="18" spans="1:16" ht="15.6" customHeight="1" x14ac:dyDescent="0.25">
      <c r="A18" s="21"/>
      <c r="B18" s="30"/>
      <c r="C18" s="83"/>
      <c r="D18" s="30"/>
      <c r="E18" s="30"/>
      <c r="F18" s="30"/>
      <c r="G18" s="30"/>
      <c r="H18" s="30"/>
      <c r="I18" s="30"/>
      <c r="J18" s="89"/>
      <c r="K18" s="89"/>
      <c r="L18" s="89"/>
      <c r="M18" s="89"/>
      <c r="N18" s="21"/>
    </row>
    <row r="19" spans="1:16" ht="21.6" customHeight="1" x14ac:dyDescent="0.2">
      <c r="A19" s="21"/>
      <c r="B19" s="30"/>
      <c r="C19" s="82" t="str">
        <f>G53</f>
        <v>Option 5</v>
      </c>
      <c r="D19" s="30"/>
      <c r="E19" s="30"/>
      <c r="F19" s="30"/>
      <c r="G19" s="30"/>
      <c r="H19" s="30"/>
      <c r="I19" s="30"/>
      <c r="J19" s="111"/>
      <c r="K19" s="111"/>
      <c r="L19" s="111"/>
      <c r="M19" s="111"/>
      <c r="N19" s="21"/>
    </row>
    <row r="20" spans="1:16" ht="21.6" customHeight="1" x14ac:dyDescent="0.2">
      <c r="A20" s="2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1"/>
    </row>
    <row r="21" spans="1:16" ht="21.6" customHeight="1" x14ac:dyDescent="0.2">
      <c r="A21" s="21"/>
      <c r="B21" s="30"/>
      <c r="C21" s="30"/>
      <c r="D21" s="30"/>
      <c r="E21" s="30"/>
      <c r="F21" s="30"/>
      <c r="G21" s="30"/>
      <c r="H21" s="30"/>
      <c r="I21" s="30"/>
      <c r="J21" s="21"/>
      <c r="K21" s="21"/>
      <c r="L21" s="21"/>
      <c r="M21" s="21"/>
      <c r="N21" s="21"/>
    </row>
    <row r="22" spans="1:16" x14ac:dyDescent="0.2">
      <c r="A22" s="21"/>
      <c r="B22" s="30"/>
      <c r="C22" s="30"/>
      <c r="D22" s="30"/>
      <c r="E22" s="30"/>
      <c r="F22" s="30"/>
      <c r="G22" s="30"/>
      <c r="H22" s="30"/>
      <c r="I22" s="30"/>
      <c r="J22" s="21"/>
      <c r="K22" s="21"/>
      <c r="L22" s="21"/>
      <c r="M22" s="21"/>
      <c r="N22" s="21"/>
    </row>
    <row r="23" spans="1:16" s="1" customFormat="1" ht="4.5" customHeight="1" thickBot="1" x14ac:dyDescent="0.25">
      <c r="A23" s="2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0"/>
      <c r="O23" s="23"/>
    </row>
    <row r="24" spans="1:16" s="1" customFormat="1" ht="16.5" customHeight="1" thickTop="1" x14ac:dyDescent="0.2">
      <c r="A24" s="2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0"/>
      <c r="O24" s="23"/>
    </row>
    <row r="25" spans="1:16" s="1" customFormat="1" ht="16.5" customHeight="1" x14ac:dyDescent="0.2">
      <c r="A25" s="20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0"/>
      <c r="O25" s="23"/>
    </row>
    <row r="26" spans="1:16" ht="15.75" x14ac:dyDescent="0.25">
      <c r="A26" s="21"/>
      <c r="B26" s="21"/>
      <c r="C26" s="26" t="s">
        <v>18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6" ht="9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6" x14ac:dyDescent="0.2">
      <c r="A28" s="21"/>
      <c r="B28" s="21"/>
      <c r="C28" s="108" t="s">
        <v>115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1"/>
      <c r="P28" s="1"/>
    </row>
    <row r="29" spans="1:16" x14ac:dyDescent="0.2">
      <c r="A29" s="21"/>
      <c r="B29" s="2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21"/>
      <c r="P29" s="1"/>
    </row>
    <row r="30" spans="1:16" x14ac:dyDescent="0.2">
      <c r="A30" s="21"/>
      <c r="B30" s="21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21"/>
      <c r="P30" s="1"/>
    </row>
    <row r="31" spans="1:16" x14ac:dyDescent="0.2">
      <c r="A31" s="21"/>
      <c r="B31" s="21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21"/>
      <c r="P31" s="1"/>
    </row>
    <row r="32" spans="1:16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"/>
    </row>
    <row r="33" spans="1:16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P33" s="1"/>
    </row>
    <row r="34" spans="1:16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P34" s="1"/>
    </row>
    <row r="35" spans="1:16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6" x14ac:dyDescent="0.2">
      <c r="A36" s="21"/>
      <c r="B36" s="21"/>
      <c r="C36" s="30" t="s">
        <v>17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21"/>
    </row>
    <row r="37" spans="1:16" ht="6" customHeight="1" x14ac:dyDescent="0.2">
      <c r="A37" s="21"/>
      <c r="B37" s="2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21"/>
    </row>
    <row r="38" spans="1:16" x14ac:dyDescent="0.2">
      <c r="A38" s="21"/>
      <c r="B38" s="21"/>
      <c r="C38" s="30" t="s">
        <v>19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21"/>
    </row>
    <row r="39" spans="1:16" x14ac:dyDescent="0.2">
      <c r="A39" s="21"/>
      <c r="B39" s="21"/>
      <c r="C39" s="30" t="s">
        <v>21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21"/>
    </row>
    <row r="40" spans="1:16" x14ac:dyDescent="0.2">
      <c r="A40" s="21"/>
      <c r="B40" s="21"/>
      <c r="C40" s="30" t="s">
        <v>22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1"/>
    </row>
    <row r="41" spans="1:16" x14ac:dyDescent="0.2">
      <c r="A41" s="21"/>
      <c r="B41" s="21"/>
      <c r="C41" s="30" t="s">
        <v>20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1"/>
    </row>
    <row r="42" spans="1:16" x14ac:dyDescent="0.2">
      <c r="A42" s="21"/>
      <c r="B42" s="21"/>
      <c r="C42" s="30" t="s">
        <v>23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21"/>
    </row>
    <row r="43" spans="1:16" x14ac:dyDescent="0.2">
      <c r="A43" s="21"/>
      <c r="B43" s="2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1"/>
    </row>
    <row r="44" spans="1:16" x14ac:dyDescent="0.2">
      <c r="A44" s="21"/>
      <c r="B44" s="2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21"/>
    </row>
    <row r="45" spans="1:16" x14ac:dyDescent="0.2">
      <c r="A45" s="21"/>
      <c r="B45" s="2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1"/>
    </row>
    <row r="46" spans="1:16" x14ac:dyDescent="0.2">
      <c r="A46" s="21"/>
      <c r="B46" s="2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1"/>
    </row>
    <row r="47" spans="1:16" x14ac:dyDescent="0.2">
      <c r="A47" s="21"/>
      <c r="B47" s="21"/>
      <c r="C47" s="59" t="s">
        <v>15</v>
      </c>
      <c r="D47" s="59"/>
      <c r="E47" s="59"/>
      <c r="F47" s="59"/>
      <c r="G47" s="59"/>
      <c r="H47" s="59"/>
      <c r="I47" s="59"/>
      <c r="J47" s="30"/>
      <c r="K47" s="30"/>
      <c r="L47" s="30"/>
      <c r="M47" s="30"/>
      <c r="N47" s="21"/>
    </row>
    <row r="48" spans="1:16" ht="4.5" customHeight="1" x14ac:dyDescent="0.2">
      <c r="A48" s="21"/>
      <c r="B48" s="21"/>
      <c r="C48" s="59"/>
      <c r="D48" s="59"/>
      <c r="E48" s="59"/>
      <c r="F48" s="59"/>
      <c r="G48" s="59"/>
      <c r="H48" s="59"/>
      <c r="I48" s="59"/>
      <c r="J48" s="30"/>
      <c r="K48" s="30"/>
      <c r="L48" s="30"/>
      <c r="M48" s="30"/>
      <c r="N48" s="21"/>
    </row>
    <row r="49" spans="1:15" s="1" customFormat="1" x14ac:dyDescent="0.2">
      <c r="A49" s="21"/>
      <c r="B49" s="21"/>
      <c r="C49" s="59" t="str">
        <f>Matrix!E7</f>
        <v>Option 1</v>
      </c>
      <c r="D49" s="59" t="str">
        <f>Matrix!E8</f>
        <v>Firma 1</v>
      </c>
      <c r="E49" s="59">
        <f>Matrix!E42</f>
        <v>29</v>
      </c>
      <c r="F49" s="59">
        <f>Matrix!F42+0.00001</f>
        <v>115.00001</v>
      </c>
      <c r="G49" s="60" t="str">
        <f>INDEX($C$49:$C$53,MATCH(LARGE($F$49:$F$53,1),$F$49:$F$53,0))</f>
        <v>Option 3</v>
      </c>
      <c r="H49" s="59" t="str">
        <f>VLOOKUP($G49,$C$49:$D$53,2)</f>
        <v>Firma 3</v>
      </c>
      <c r="I49" s="59">
        <f>ROUND(LARGE($F$49:$F$53,1),0)</f>
        <v>139</v>
      </c>
      <c r="J49" s="30"/>
      <c r="K49" s="30"/>
      <c r="L49" s="30"/>
      <c r="M49" s="30"/>
      <c r="N49" s="21"/>
      <c r="O49" s="23"/>
    </row>
    <row r="50" spans="1:15" s="1" customFormat="1" x14ac:dyDescent="0.2">
      <c r="A50" s="21"/>
      <c r="B50" s="21"/>
      <c r="C50" s="59" t="str">
        <f>Matrix!G7</f>
        <v>Option 2</v>
      </c>
      <c r="D50" s="59" t="str">
        <f>Matrix!G8</f>
        <v>Firma 2</v>
      </c>
      <c r="E50" s="59">
        <f>Matrix!G42</f>
        <v>24</v>
      </c>
      <c r="F50" s="59">
        <f>Matrix!H42+0.00002</f>
        <v>95.000020000000006</v>
      </c>
      <c r="G50" s="60" t="str">
        <f>INDEX($C$49:$C$53,MATCH(LARGE($F$49:$F$53,2),$F$49:$F$53,0))</f>
        <v>Option 4</v>
      </c>
      <c r="H50" s="59" t="str">
        <f>VLOOKUP($G50,$C$49:$D$53,2)</f>
        <v>Firma 4</v>
      </c>
      <c r="I50" s="59">
        <f>ROUND(LARGE($F$49:$F$53,2),0)</f>
        <v>134</v>
      </c>
      <c r="J50" s="30"/>
      <c r="K50" s="30"/>
      <c r="L50" s="30"/>
      <c r="M50" s="30"/>
      <c r="N50" s="21"/>
      <c r="O50" s="23"/>
    </row>
    <row r="51" spans="1:15" s="1" customFormat="1" x14ac:dyDescent="0.2">
      <c r="A51" s="21"/>
      <c r="B51" s="21"/>
      <c r="C51" s="59" t="str">
        <f>Matrix!I7</f>
        <v>Option 3</v>
      </c>
      <c r="D51" s="59" t="str">
        <f>Matrix!I8</f>
        <v>Firma 3</v>
      </c>
      <c r="E51" s="59">
        <f>Matrix!I42</f>
        <v>35</v>
      </c>
      <c r="F51" s="59">
        <f>Matrix!J42+0.00003</f>
        <v>139.00003000000001</v>
      </c>
      <c r="G51" s="61" t="str">
        <f>INDEX($C$49:$C$53,MATCH(LARGE($F$49:$F$53,3),$F$49:$F$53,0))</f>
        <v>Option 1</v>
      </c>
      <c r="H51" s="59" t="str">
        <f>VLOOKUP($G51,$C$49:$D$53,2)</f>
        <v>Firma 1</v>
      </c>
      <c r="I51" s="59">
        <f>ROUND(LARGE($F$49:$F$53,3),0)</f>
        <v>115</v>
      </c>
      <c r="J51" s="30"/>
      <c r="K51" s="30"/>
      <c r="L51" s="30"/>
      <c r="M51" s="30"/>
      <c r="N51" s="21"/>
      <c r="O51" s="23"/>
    </row>
    <row r="52" spans="1:15" s="1" customFormat="1" x14ac:dyDescent="0.2">
      <c r="A52" s="21"/>
      <c r="B52" s="21"/>
      <c r="C52" s="59" t="str">
        <f>Matrix!K7</f>
        <v>Option 4</v>
      </c>
      <c r="D52" s="59" t="str">
        <f>Matrix!K8</f>
        <v>Firma 4</v>
      </c>
      <c r="E52" s="59">
        <f>Matrix!K42</f>
        <v>33</v>
      </c>
      <c r="F52" s="59">
        <f>Matrix!L42+0.00004</f>
        <v>134.00004000000001</v>
      </c>
      <c r="G52" s="61" t="str">
        <f>INDEX($C$49:$C$53,MATCH(LARGE($F$49:$F$53,4),$F$49:$F$53,0))</f>
        <v>Option 2</v>
      </c>
      <c r="H52" s="59" t="str">
        <f>VLOOKUP($G52,$C$49:$D$53,2)</f>
        <v>Firma 2</v>
      </c>
      <c r="I52" s="59">
        <f>ROUND(LARGE($F$49:$F$53,4),0)</f>
        <v>95</v>
      </c>
      <c r="J52" s="30"/>
      <c r="K52" s="30"/>
      <c r="L52" s="30"/>
      <c r="M52" s="30"/>
      <c r="N52" s="21"/>
      <c r="O52" s="23"/>
    </row>
    <row r="53" spans="1:15" s="1" customFormat="1" x14ac:dyDescent="0.2">
      <c r="A53" s="21"/>
      <c r="B53" s="21"/>
      <c r="C53" s="59" t="str">
        <f>Matrix!M7</f>
        <v>Option 5</v>
      </c>
      <c r="D53" s="59" t="str">
        <f>Matrix!M8</f>
        <v>n.n.</v>
      </c>
      <c r="E53" s="59">
        <f>Matrix!M42</f>
        <v>0</v>
      </c>
      <c r="F53" s="59">
        <f>Matrix!N42+0.00005</f>
        <v>5.0000000000000002E-5</v>
      </c>
      <c r="G53" s="60" t="str">
        <f>INDEX($C$49:$C$53,MATCH(LARGE($F$49:$F$53,5),$F$49:$F$53,0))</f>
        <v>Option 5</v>
      </c>
      <c r="H53" s="59" t="str">
        <f>VLOOKUP($G53,$C$49:$D$53,2)</f>
        <v>n.n.</v>
      </c>
      <c r="I53" s="59">
        <f>ROUND(LARGE($F$49:$F$53,5),0)</f>
        <v>0</v>
      </c>
      <c r="J53" s="30"/>
      <c r="K53" s="30"/>
      <c r="L53" s="30"/>
      <c r="M53" s="30"/>
      <c r="N53" s="21"/>
      <c r="O53" s="23"/>
    </row>
    <row r="54" spans="1:15" s="1" customFormat="1" x14ac:dyDescent="0.2">
      <c r="O54" s="23"/>
    </row>
    <row r="55" spans="1:15" s="1" customFormat="1" x14ac:dyDescent="0.2">
      <c r="O55" s="23"/>
    </row>
  </sheetData>
  <sheetProtection password="BF10" sheet="1" objects="1" scenarios="1" selectLockedCells="1"/>
  <mergeCells count="9">
    <mergeCell ref="C28:M28"/>
    <mergeCell ref="C29:M29"/>
    <mergeCell ref="C30:M30"/>
    <mergeCell ref="C31:M31"/>
    <mergeCell ref="J11:M11"/>
    <mergeCell ref="J13:M13"/>
    <mergeCell ref="J15:M15"/>
    <mergeCell ref="J17:M17"/>
    <mergeCell ref="J19:M19"/>
  </mergeCells>
  <pageMargins left="0.35433070866141736" right="0.11811023622047245" top="0.59055118110236227" bottom="0.23622047244094491" header="0" footer="3.937007874015748E-2"/>
  <pageSetup scale="96" orientation="landscape" r:id="rId1"/>
  <headerFooter>
    <oddFooter>&amp;L&amp;8ControllerSpielwiese.de&amp;C&amp;8Seite &amp;P&amp;R&amp;8&amp;A / vertraulich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5"/>
  <sheetViews>
    <sheetView zoomScaleNormal="100" workbookViewId="0"/>
  </sheetViews>
  <sheetFormatPr baseColWidth="10" defaultRowHeight="12.75" x14ac:dyDescent="0.2"/>
  <cols>
    <col min="1" max="1" width="1" customWidth="1"/>
    <col min="2" max="2" width="5" customWidth="1"/>
    <col min="14" max="14" width="11" customWidth="1"/>
    <col min="15" max="15" width="11.42578125" style="25"/>
  </cols>
  <sheetData>
    <row r="1" spans="1:15" s="1" customFormat="1" ht="4.9000000000000004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3"/>
    </row>
    <row r="2" spans="1:15" s="1" customFormat="1" ht="18" x14ac:dyDescent="0.25">
      <c r="A2" s="20"/>
      <c r="B2" s="133" t="s">
        <v>8</v>
      </c>
      <c r="C2" s="133"/>
      <c r="D2" s="133"/>
      <c r="E2" s="132"/>
      <c r="F2" s="132"/>
      <c r="G2" s="130" t="s">
        <v>6</v>
      </c>
      <c r="H2" s="134">
        <f>Matrix!I2</f>
        <v>72686</v>
      </c>
      <c r="I2" s="129"/>
      <c r="J2" s="129"/>
      <c r="K2" s="129"/>
      <c r="L2" s="129"/>
      <c r="M2" s="129"/>
      <c r="N2" s="20"/>
      <c r="O2" s="23"/>
    </row>
    <row r="3" spans="1:15" s="2" customFormat="1" ht="15" x14ac:dyDescent="0.25">
      <c r="A3" s="22"/>
      <c r="B3" s="132" t="str">
        <f>Matrix!B3</f>
        <v>zur Auswahl von Beratern für ein Softwareprojekt</v>
      </c>
      <c r="C3" s="132"/>
      <c r="D3" s="132"/>
      <c r="E3" s="132"/>
      <c r="F3" s="132"/>
      <c r="G3" s="132"/>
      <c r="H3" s="129"/>
      <c r="I3" s="129"/>
      <c r="J3" s="132"/>
      <c r="K3" s="132"/>
      <c r="L3" s="132"/>
      <c r="M3" s="132"/>
      <c r="N3" s="22"/>
      <c r="O3" s="24"/>
    </row>
    <row r="4" spans="1:15" s="2" customFormat="1" ht="15" x14ac:dyDescent="0.25">
      <c r="A4" s="2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2"/>
      <c r="O4" s="24"/>
    </row>
    <row r="5" spans="1:15" s="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</row>
    <row r="6" spans="1:15" s="1" customFormat="1" ht="18" customHeight="1" x14ac:dyDescent="0.35">
      <c r="A6" s="20"/>
      <c r="B6" s="20"/>
      <c r="C6" s="20"/>
      <c r="D6" s="20"/>
      <c r="E6" s="28" t="s">
        <v>25</v>
      </c>
      <c r="F6" s="20"/>
      <c r="G6" s="20"/>
      <c r="H6" s="20"/>
      <c r="I6" s="20"/>
      <c r="J6" s="20"/>
      <c r="K6" s="20"/>
      <c r="L6" s="20"/>
      <c r="M6" s="20"/>
      <c r="N6" s="20"/>
      <c r="O6" s="23"/>
    </row>
    <row r="7" spans="1:15" s="1" customFormat="1" ht="4.5" customHeight="1" thickBot="1" x14ac:dyDescent="0.25">
      <c r="A7" s="2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0"/>
      <c r="O7" s="23"/>
    </row>
    <row r="8" spans="1:15" s="1" customFormat="1" ht="16.5" customHeight="1" thickTop="1" x14ac:dyDescent="0.2">
      <c r="A8" s="20"/>
      <c r="B8" s="86"/>
      <c r="C8" s="86"/>
      <c r="D8" s="86"/>
      <c r="E8" s="86"/>
      <c r="F8" s="86"/>
      <c r="G8" s="86"/>
      <c r="H8" s="86"/>
      <c r="I8" s="86"/>
      <c r="J8" s="29"/>
      <c r="K8" s="29"/>
      <c r="L8" s="29"/>
      <c r="M8" s="29"/>
      <c r="N8" s="20"/>
      <c r="O8" s="23"/>
    </row>
    <row r="9" spans="1:15" s="1" customFormat="1" ht="21.6" customHeight="1" x14ac:dyDescent="0.25">
      <c r="A9" s="20"/>
      <c r="B9" s="30"/>
      <c r="C9" s="30"/>
      <c r="D9" s="30"/>
      <c r="E9" s="30"/>
      <c r="F9" s="30"/>
      <c r="G9" s="87"/>
      <c r="H9" s="30"/>
      <c r="I9" s="30"/>
      <c r="J9" s="88" t="s">
        <v>14</v>
      </c>
      <c r="K9" s="30"/>
      <c r="L9" s="30"/>
      <c r="M9" s="87"/>
      <c r="N9" s="20"/>
      <c r="O9" s="23"/>
    </row>
    <row r="10" spans="1:15" s="1" customFormat="1" ht="13.9" customHeight="1" x14ac:dyDescent="0.2">
      <c r="A10" s="20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0"/>
      <c r="O10" s="23"/>
    </row>
    <row r="11" spans="1:15" s="1" customFormat="1" ht="21.6" customHeight="1" x14ac:dyDescent="0.2">
      <c r="A11" s="20"/>
      <c r="B11" s="30"/>
      <c r="C11" s="82" t="str">
        <f>G49</f>
        <v>Option 3</v>
      </c>
      <c r="D11" s="30"/>
      <c r="E11" s="30"/>
      <c r="F11" s="30"/>
      <c r="G11" s="30"/>
      <c r="H11" s="30"/>
      <c r="I11" s="30"/>
      <c r="J11" s="112" t="s">
        <v>115</v>
      </c>
      <c r="K11" s="112"/>
      <c r="L11" s="112"/>
      <c r="M11" s="112"/>
      <c r="N11" s="20"/>
      <c r="O11" s="23"/>
    </row>
    <row r="12" spans="1:15" s="1" customFormat="1" ht="15.6" customHeight="1" x14ac:dyDescent="0.25">
      <c r="A12" s="20"/>
      <c r="B12" s="30"/>
      <c r="C12" s="83"/>
      <c r="D12" s="30"/>
      <c r="E12" s="30"/>
      <c r="F12" s="30"/>
      <c r="G12" s="30"/>
      <c r="H12" s="30"/>
      <c r="I12" s="30"/>
      <c r="J12" s="89"/>
      <c r="K12" s="89"/>
      <c r="L12" s="89"/>
      <c r="M12" s="89"/>
      <c r="N12" s="20"/>
      <c r="O12" s="23"/>
    </row>
    <row r="13" spans="1:15" ht="21.6" customHeight="1" x14ac:dyDescent="0.2">
      <c r="A13" s="21"/>
      <c r="B13" s="30"/>
      <c r="C13" s="82" t="str">
        <f>G50</f>
        <v>Option 4</v>
      </c>
      <c r="D13" s="30"/>
      <c r="E13" s="30"/>
      <c r="F13" s="30"/>
      <c r="G13" s="30"/>
      <c r="H13" s="30"/>
      <c r="I13" s="30"/>
      <c r="J13" s="111"/>
      <c r="K13" s="111"/>
      <c r="L13" s="111"/>
      <c r="M13" s="111"/>
      <c r="N13" s="21"/>
    </row>
    <row r="14" spans="1:15" ht="15.6" customHeight="1" x14ac:dyDescent="0.25">
      <c r="A14" s="21"/>
      <c r="B14" s="30"/>
      <c r="C14" s="83"/>
      <c r="D14" s="30"/>
      <c r="E14" s="30"/>
      <c r="F14" s="30"/>
      <c r="G14" s="30"/>
      <c r="H14" s="30"/>
      <c r="I14" s="30"/>
      <c r="J14" s="89"/>
      <c r="K14" s="89"/>
      <c r="L14" s="89"/>
      <c r="M14" s="89"/>
      <c r="N14" s="21"/>
    </row>
    <row r="15" spans="1:15" ht="21.6" customHeight="1" x14ac:dyDescent="0.2">
      <c r="A15" s="21"/>
      <c r="B15" s="30"/>
      <c r="C15" s="82" t="str">
        <f>G51</f>
        <v>Option 1</v>
      </c>
      <c r="D15" s="30"/>
      <c r="E15" s="30"/>
      <c r="F15" s="30"/>
      <c r="G15" s="30"/>
      <c r="H15" s="30"/>
      <c r="I15" s="30"/>
      <c r="J15" s="111"/>
      <c r="K15" s="111"/>
      <c r="L15" s="111"/>
      <c r="M15" s="111"/>
      <c r="N15" s="21"/>
    </row>
    <row r="16" spans="1:15" ht="15.6" customHeight="1" x14ac:dyDescent="0.25">
      <c r="A16" s="21"/>
      <c r="B16" s="30"/>
      <c r="C16" s="83"/>
      <c r="D16" s="30"/>
      <c r="E16" s="30"/>
      <c r="F16" s="30"/>
      <c r="G16" s="30"/>
      <c r="H16" s="30"/>
      <c r="I16" s="30"/>
      <c r="J16" s="89"/>
      <c r="K16" s="89"/>
      <c r="L16" s="89"/>
      <c r="M16" s="89"/>
      <c r="N16" s="21"/>
    </row>
    <row r="17" spans="1:16" ht="21.6" customHeight="1" x14ac:dyDescent="0.2">
      <c r="A17" s="21"/>
      <c r="B17" s="30"/>
      <c r="C17" s="82" t="str">
        <f>G52</f>
        <v>Option 2</v>
      </c>
      <c r="D17" s="30"/>
      <c r="E17" s="30"/>
      <c r="F17" s="30"/>
      <c r="G17" s="30"/>
      <c r="H17" s="30"/>
      <c r="I17" s="30"/>
      <c r="J17" s="111"/>
      <c r="K17" s="111"/>
      <c r="L17" s="111"/>
      <c r="M17" s="111"/>
      <c r="N17" s="21"/>
    </row>
    <row r="18" spans="1:16" ht="15.6" customHeight="1" x14ac:dyDescent="0.25">
      <c r="A18" s="21"/>
      <c r="B18" s="30"/>
      <c r="C18" s="83"/>
      <c r="D18" s="30"/>
      <c r="E18" s="30"/>
      <c r="F18" s="30"/>
      <c r="G18" s="30"/>
      <c r="H18" s="30"/>
      <c r="I18" s="30"/>
      <c r="J18" s="89"/>
      <c r="K18" s="89"/>
      <c r="L18" s="89"/>
      <c r="M18" s="89"/>
      <c r="N18" s="21"/>
    </row>
    <row r="19" spans="1:16" ht="21.6" customHeight="1" x14ac:dyDescent="0.2">
      <c r="A19" s="21"/>
      <c r="B19" s="30"/>
      <c r="C19" s="82" t="str">
        <f>G53</f>
        <v>Option 5</v>
      </c>
      <c r="D19" s="30"/>
      <c r="E19" s="30"/>
      <c r="F19" s="30"/>
      <c r="G19" s="30"/>
      <c r="H19" s="30"/>
      <c r="I19" s="30"/>
      <c r="J19" s="111"/>
      <c r="K19" s="111"/>
      <c r="L19" s="111"/>
      <c r="M19" s="111"/>
      <c r="N19" s="21"/>
    </row>
    <row r="20" spans="1:16" ht="21.6" customHeight="1" x14ac:dyDescent="0.2">
      <c r="A20" s="2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1"/>
    </row>
    <row r="21" spans="1:16" ht="21.6" customHeight="1" x14ac:dyDescent="0.2">
      <c r="A21" s="2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1"/>
    </row>
    <row r="22" spans="1:16" x14ac:dyDescent="0.2">
      <c r="A22" s="21"/>
      <c r="B22" s="30"/>
      <c r="C22" s="30"/>
      <c r="D22" s="30"/>
      <c r="E22" s="30"/>
      <c r="F22" s="30"/>
      <c r="G22" s="30"/>
      <c r="H22" s="30"/>
      <c r="I22" s="30"/>
      <c r="J22" s="21"/>
      <c r="K22" s="21"/>
      <c r="L22" s="21"/>
      <c r="M22" s="21"/>
      <c r="N22" s="21"/>
    </row>
    <row r="23" spans="1:16" s="1" customFormat="1" ht="4.5" customHeight="1" thickBot="1" x14ac:dyDescent="0.25">
      <c r="A23" s="2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0"/>
      <c r="O23" s="23"/>
    </row>
    <row r="24" spans="1:16" s="1" customFormat="1" ht="16.5" customHeight="1" thickTop="1" x14ac:dyDescent="0.2">
      <c r="A24" s="2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0"/>
      <c r="O24" s="23"/>
    </row>
    <row r="25" spans="1:16" s="1" customFormat="1" ht="16.5" customHeight="1" x14ac:dyDescent="0.2">
      <c r="A25" s="20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0"/>
      <c r="O25" s="23"/>
    </row>
    <row r="26" spans="1:16" ht="15.75" x14ac:dyDescent="0.25">
      <c r="A26" s="21"/>
      <c r="B26" s="21"/>
      <c r="C26" s="26" t="s">
        <v>18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1:16" ht="9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</row>
    <row r="28" spans="1:16" x14ac:dyDescent="0.2">
      <c r="A28" s="21"/>
      <c r="B28" s="21"/>
      <c r="C28" s="108" t="s">
        <v>115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1"/>
      <c r="P28" s="1"/>
    </row>
    <row r="29" spans="1:16" x14ac:dyDescent="0.2">
      <c r="A29" s="21"/>
      <c r="B29" s="21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21"/>
      <c r="P29" s="1"/>
    </row>
    <row r="30" spans="1:16" x14ac:dyDescent="0.2">
      <c r="A30" s="21"/>
      <c r="B30" s="21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21"/>
      <c r="P30" s="1"/>
    </row>
    <row r="31" spans="1:16" x14ac:dyDescent="0.2">
      <c r="A31" s="21"/>
      <c r="B31" s="21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21"/>
      <c r="P31" s="1"/>
    </row>
    <row r="32" spans="1:16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P32" s="1"/>
    </row>
    <row r="33" spans="1:16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P33" s="1"/>
    </row>
    <row r="34" spans="1:16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P34" s="1"/>
    </row>
    <row r="35" spans="1:16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6" x14ac:dyDescent="0.2">
      <c r="A36" s="21"/>
      <c r="B36" s="21"/>
      <c r="C36" s="30" t="s">
        <v>17</v>
      </c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21"/>
    </row>
    <row r="37" spans="1:16" ht="6" customHeight="1" x14ac:dyDescent="0.2">
      <c r="A37" s="21"/>
      <c r="B37" s="2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21"/>
    </row>
    <row r="38" spans="1:16" x14ac:dyDescent="0.2">
      <c r="A38" s="21"/>
      <c r="B38" s="21"/>
      <c r="C38" s="30" t="s">
        <v>19</v>
      </c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21"/>
    </row>
    <row r="39" spans="1:16" x14ac:dyDescent="0.2">
      <c r="A39" s="21"/>
      <c r="B39" s="21"/>
      <c r="C39" s="30" t="s">
        <v>21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21"/>
    </row>
    <row r="40" spans="1:16" x14ac:dyDescent="0.2">
      <c r="A40" s="21"/>
      <c r="B40" s="21"/>
      <c r="C40" s="30" t="s">
        <v>22</v>
      </c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21"/>
    </row>
    <row r="41" spans="1:16" x14ac:dyDescent="0.2">
      <c r="A41" s="21"/>
      <c r="B41" s="21"/>
      <c r="C41" s="30" t="s">
        <v>20</v>
      </c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21"/>
    </row>
    <row r="42" spans="1:16" x14ac:dyDescent="0.2">
      <c r="A42" s="21"/>
      <c r="B42" s="21"/>
      <c r="C42" s="30" t="s">
        <v>23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21"/>
    </row>
    <row r="43" spans="1:16" x14ac:dyDescent="0.2">
      <c r="A43" s="21"/>
      <c r="B43" s="2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21"/>
    </row>
    <row r="44" spans="1:16" x14ac:dyDescent="0.2">
      <c r="A44" s="21"/>
      <c r="B44" s="21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21"/>
    </row>
    <row r="45" spans="1:16" x14ac:dyDescent="0.2">
      <c r="A45" s="21"/>
      <c r="B45" s="21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21"/>
    </row>
    <row r="46" spans="1:16" x14ac:dyDescent="0.2">
      <c r="A46" s="21"/>
      <c r="B46" s="21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21"/>
    </row>
    <row r="47" spans="1:16" x14ac:dyDescent="0.2">
      <c r="A47" s="21"/>
      <c r="B47" s="21"/>
      <c r="C47" s="59" t="s">
        <v>15</v>
      </c>
      <c r="D47" s="59"/>
      <c r="E47" s="59"/>
      <c r="F47" s="59"/>
      <c r="G47" s="59"/>
      <c r="H47" s="59"/>
      <c r="I47" s="59"/>
      <c r="J47" s="30"/>
      <c r="K47" s="30"/>
      <c r="L47" s="30"/>
      <c r="M47" s="30"/>
      <c r="N47" s="21"/>
    </row>
    <row r="48" spans="1:16" ht="4.5" customHeight="1" x14ac:dyDescent="0.2">
      <c r="A48" s="21"/>
      <c r="B48" s="21"/>
      <c r="C48" s="59"/>
      <c r="D48" s="59"/>
      <c r="E48" s="59"/>
      <c r="F48" s="59"/>
      <c r="G48" s="59"/>
      <c r="H48" s="59"/>
      <c r="I48" s="59"/>
      <c r="J48" s="30"/>
      <c r="K48" s="30"/>
      <c r="L48" s="30"/>
      <c r="M48" s="30"/>
      <c r="N48" s="21"/>
    </row>
    <row r="49" spans="1:15" s="1" customFormat="1" x14ac:dyDescent="0.2">
      <c r="A49" s="21"/>
      <c r="B49" s="21"/>
      <c r="C49" s="59" t="str">
        <f>Matrix!E7</f>
        <v>Option 1</v>
      </c>
      <c r="D49" s="59" t="str">
        <f>Matrix!E8</f>
        <v>Firma 1</v>
      </c>
      <c r="E49" s="59">
        <f>Matrix!E42+0.0001</f>
        <v>29.0001</v>
      </c>
      <c r="F49" s="59">
        <f>Matrix!F42+0.00001</f>
        <v>115.00001</v>
      </c>
      <c r="G49" s="60" t="str">
        <f>INDEX($C$49:$C$53,MATCH(LARGE($E$49:$E$53,1),$E$49:$E$53,0))</f>
        <v>Option 3</v>
      </c>
      <c r="H49" s="59" t="str">
        <f>VLOOKUP($G49,$C$49:$D$53,2)</f>
        <v>Firma 3</v>
      </c>
      <c r="I49" s="59">
        <f>ROUND(LARGE($E$49:$E$53,1),0)</f>
        <v>35</v>
      </c>
      <c r="J49" s="30"/>
      <c r="K49" s="30"/>
      <c r="L49" s="30"/>
      <c r="M49" s="30"/>
      <c r="N49" s="21"/>
      <c r="O49" s="23"/>
    </row>
    <row r="50" spans="1:15" s="1" customFormat="1" x14ac:dyDescent="0.2">
      <c r="A50" s="21"/>
      <c r="B50" s="21"/>
      <c r="C50" s="59" t="str">
        <f>Matrix!G7</f>
        <v>Option 2</v>
      </c>
      <c r="D50" s="59" t="str">
        <f>Matrix!G8</f>
        <v>Firma 2</v>
      </c>
      <c r="E50" s="59">
        <f>Matrix!G42+0.0002</f>
        <v>24.0002</v>
      </c>
      <c r="F50" s="59">
        <f>Matrix!H42+0.00002</f>
        <v>95.000020000000006</v>
      </c>
      <c r="G50" s="60" t="str">
        <f>INDEX($C$49:$C$53,MATCH(LARGE($E$49:$E$53,2),$E$49:$E$53,0))</f>
        <v>Option 4</v>
      </c>
      <c r="H50" s="59" t="str">
        <f>VLOOKUP($G50,$C$49:$D$53,2)</f>
        <v>Firma 4</v>
      </c>
      <c r="I50" s="59">
        <f>ROUND(LARGE($E$49:$E$53,2),0)</f>
        <v>33</v>
      </c>
      <c r="J50" s="30"/>
      <c r="K50" s="30"/>
      <c r="L50" s="30"/>
      <c r="M50" s="30"/>
      <c r="N50" s="21"/>
      <c r="O50" s="23"/>
    </row>
    <row r="51" spans="1:15" s="1" customFormat="1" x14ac:dyDescent="0.2">
      <c r="A51" s="21"/>
      <c r="B51" s="21"/>
      <c r="C51" s="59" t="str">
        <f>Matrix!I7</f>
        <v>Option 3</v>
      </c>
      <c r="D51" s="59" t="str">
        <f>Matrix!I8</f>
        <v>Firma 3</v>
      </c>
      <c r="E51" s="59">
        <f>Matrix!I42+0.0003</f>
        <v>35.000300000000003</v>
      </c>
      <c r="F51" s="59">
        <f>Matrix!J42+0.00003</f>
        <v>139.00003000000001</v>
      </c>
      <c r="G51" s="61" t="str">
        <f>INDEX($C$49:$C$53,MATCH(LARGE($E$49:$E$53,3),$E$49:$E$53,0))</f>
        <v>Option 1</v>
      </c>
      <c r="H51" s="59" t="str">
        <f>VLOOKUP($G51,$C$49:$D$53,2)</f>
        <v>Firma 1</v>
      </c>
      <c r="I51" s="59">
        <f>ROUND(LARGE($E$49:$E$53,3),0)</f>
        <v>29</v>
      </c>
      <c r="J51" s="30"/>
      <c r="K51" s="30"/>
      <c r="L51" s="30"/>
      <c r="M51" s="30"/>
      <c r="N51" s="21"/>
      <c r="O51" s="23"/>
    </row>
    <row r="52" spans="1:15" s="1" customFormat="1" x14ac:dyDescent="0.2">
      <c r="A52" s="21"/>
      <c r="B52" s="21"/>
      <c r="C52" s="59" t="str">
        <f>Matrix!K7</f>
        <v>Option 4</v>
      </c>
      <c r="D52" s="59" t="str">
        <f>Matrix!K8</f>
        <v>Firma 4</v>
      </c>
      <c r="E52" s="59">
        <f>Matrix!K42+0.0004</f>
        <v>33.000399999999999</v>
      </c>
      <c r="F52" s="59">
        <f>Matrix!L42+0.00004</f>
        <v>134.00004000000001</v>
      </c>
      <c r="G52" s="61" t="str">
        <f>INDEX($C$49:$C$53,MATCH(LARGE($E$49:$E$53,4),$E$49:$E$53,0))</f>
        <v>Option 2</v>
      </c>
      <c r="H52" s="59" t="str">
        <f>VLOOKUP($G52,$C$49:$D$53,2)</f>
        <v>Firma 2</v>
      </c>
      <c r="I52" s="59">
        <f>ROUND(LARGE($E$49:$E$53,4),0)</f>
        <v>24</v>
      </c>
      <c r="J52" s="30"/>
      <c r="K52" s="30"/>
      <c r="L52" s="30"/>
      <c r="M52" s="30"/>
      <c r="N52" s="21"/>
      <c r="O52" s="23"/>
    </row>
    <row r="53" spans="1:15" s="1" customFormat="1" x14ac:dyDescent="0.2">
      <c r="A53" s="21"/>
      <c r="B53" s="21"/>
      <c r="C53" s="59" t="str">
        <f>Matrix!M7</f>
        <v>Option 5</v>
      </c>
      <c r="D53" s="59" t="str">
        <f>Matrix!M8</f>
        <v>n.n.</v>
      </c>
      <c r="E53" s="59">
        <f>Matrix!M42+0.0005</f>
        <v>5.0000000000000001E-4</v>
      </c>
      <c r="F53" s="59">
        <f>Matrix!N42+0.00005</f>
        <v>5.0000000000000002E-5</v>
      </c>
      <c r="G53" s="60" t="str">
        <f>INDEX($C$49:$C$53,MATCH(LARGE($E$49:$E$53,5),$E$49:$E$53,0))</f>
        <v>Option 5</v>
      </c>
      <c r="H53" s="59" t="str">
        <f>VLOOKUP($G53,$C$49:$D$53,2)</f>
        <v>n.n.</v>
      </c>
      <c r="I53" s="59">
        <f>ROUND(LARGE($E$49:$E$53,5),0)</f>
        <v>0</v>
      </c>
      <c r="J53" s="30"/>
      <c r="K53" s="30"/>
      <c r="L53" s="30"/>
      <c r="M53" s="30"/>
      <c r="N53" s="21"/>
      <c r="O53" s="23"/>
    </row>
    <row r="54" spans="1:15" s="1" customFormat="1" x14ac:dyDescent="0.2">
      <c r="O54" s="23"/>
    </row>
    <row r="55" spans="1:15" s="1" customFormat="1" x14ac:dyDescent="0.2">
      <c r="O55" s="23"/>
    </row>
  </sheetData>
  <sheetProtection password="BF10" sheet="1" objects="1" scenarios="1" selectLockedCells="1"/>
  <mergeCells count="9">
    <mergeCell ref="C29:M29"/>
    <mergeCell ref="C30:M30"/>
    <mergeCell ref="C31:M31"/>
    <mergeCell ref="J11:M11"/>
    <mergeCell ref="J13:M13"/>
    <mergeCell ref="J15:M15"/>
    <mergeCell ref="J17:M17"/>
    <mergeCell ref="J19:M19"/>
    <mergeCell ref="C28:M28"/>
  </mergeCells>
  <pageMargins left="0.35433070866141736" right="0.11811023622047245" top="0.59055118110236227" bottom="0.23622047244094491" header="0" footer="3.937007874015748E-2"/>
  <pageSetup scale="96" orientation="landscape" r:id="rId1"/>
  <headerFooter>
    <oddFooter>&amp;L&amp;8ControllerSpielwiese.de&amp;C&amp;8Seite &amp;P&amp;R&amp;8&amp;A / vertraulich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workbookViewId="0"/>
  </sheetViews>
  <sheetFormatPr baseColWidth="10" defaultRowHeight="12.75" x14ac:dyDescent="0.2"/>
  <cols>
    <col min="1" max="1" width="1" customWidth="1"/>
    <col min="2" max="2" width="1.42578125" customWidth="1"/>
    <col min="3" max="7" width="12.140625" customWidth="1"/>
    <col min="8" max="8" width="6.5703125" customWidth="1"/>
    <col min="9" max="13" width="12.140625" customWidth="1"/>
    <col min="14" max="14" width="1.28515625" customWidth="1"/>
    <col min="15" max="15" width="11.42578125" style="25"/>
  </cols>
  <sheetData>
    <row r="1" spans="1:15" s="1" customFormat="1" ht="4.9000000000000004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s="1" customFormat="1" ht="18" x14ac:dyDescent="0.25">
      <c r="A2" s="20"/>
      <c r="B2" s="133" t="s">
        <v>8</v>
      </c>
      <c r="C2" s="133"/>
      <c r="D2" s="133"/>
      <c r="E2" s="132"/>
      <c r="F2" s="132"/>
      <c r="G2" s="132"/>
      <c r="H2" s="130" t="s">
        <v>6</v>
      </c>
      <c r="I2" s="135">
        <f>Matrix!I2</f>
        <v>72686</v>
      </c>
      <c r="J2" s="129"/>
      <c r="K2" s="129"/>
      <c r="L2" s="129"/>
      <c r="M2" s="129"/>
      <c r="N2" s="20"/>
      <c r="O2" s="20"/>
    </row>
    <row r="3" spans="1:15" s="2" customFormat="1" ht="15" x14ac:dyDescent="0.25">
      <c r="A3" s="22"/>
      <c r="B3" s="132" t="str">
        <f>Matrix!B3</f>
        <v>zur Auswahl von Beratern für ein Softwareprojekt</v>
      </c>
      <c r="C3" s="132"/>
      <c r="D3" s="132"/>
      <c r="E3" s="132"/>
      <c r="F3" s="132"/>
      <c r="G3" s="132"/>
      <c r="H3" s="129"/>
      <c r="I3" s="129"/>
      <c r="J3" s="132"/>
      <c r="K3" s="132"/>
      <c r="L3" s="132"/>
      <c r="M3" s="132"/>
      <c r="N3" s="22"/>
      <c r="O3" s="22"/>
    </row>
    <row r="4" spans="1:15" s="2" customFormat="1" ht="15" x14ac:dyDescent="0.25">
      <c r="A4" s="2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2"/>
      <c r="O4" s="22"/>
    </row>
    <row r="5" spans="1:15" s="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s="1" customFormat="1" ht="18" customHeight="1" x14ac:dyDescent="0.35">
      <c r="A6" s="20"/>
      <c r="B6" s="20"/>
      <c r="C6" s="20"/>
      <c r="D6" s="28" t="s">
        <v>16</v>
      </c>
      <c r="F6" s="20"/>
      <c r="G6" s="20"/>
      <c r="H6" s="20"/>
      <c r="J6" s="28" t="s">
        <v>24</v>
      </c>
      <c r="K6" s="20"/>
      <c r="L6" s="20"/>
      <c r="M6" s="20"/>
      <c r="N6" s="20"/>
      <c r="O6" s="20"/>
    </row>
    <row r="7" spans="1:15" s="1" customFormat="1" ht="4.5" customHeight="1" thickBot="1" x14ac:dyDescent="0.25">
      <c r="A7" s="2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0"/>
      <c r="O7" s="20"/>
    </row>
    <row r="8" spans="1:15" s="1" customFormat="1" ht="16.5" customHeight="1" thickTop="1" x14ac:dyDescent="0.2">
      <c r="A8" s="20"/>
      <c r="B8" s="29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20"/>
      <c r="O8" s="20"/>
    </row>
    <row r="9" spans="1:15" s="1" customFormat="1" ht="21.6" customHeight="1" x14ac:dyDescent="0.2">
      <c r="A9" s="20"/>
      <c r="B9" s="20"/>
      <c r="C9" s="30"/>
      <c r="D9" s="30"/>
      <c r="E9" s="30"/>
      <c r="F9" s="30"/>
      <c r="G9" s="87"/>
      <c r="H9" s="30"/>
      <c r="I9" s="30"/>
      <c r="J9" s="30"/>
      <c r="K9" s="30"/>
      <c r="L9" s="30"/>
      <c r="M9" s="30"/>
      <c r="N9" s="20"/>
      <c r="O9" s="20"/>
    </row>
    <row r="10" spans="1:15" s="1" customFormat="1" ht="13.9" customHeight="1" x14ac:dyDescent="0.2">
      <c r="A10" s="20"/>
      <c r="B10" s="2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20"/>
      <c r="O10" s="20"/>
    </row>
    <row r="11" spans="1:15" s="1" customFormat="1" ht="21.6" customHeight="1" x14ac:dyDescent="0.2">
      <c r="A11" s="20"/>
      <c r="B11" s="20"/>
      <c r="C11" s="84" t="str">
        <f>'Grafik Rangfolge gewichtet'!G49</f>
        <v>Option 3</v>
      </c>
      <c r="D11" s="30"/>
      <c r="E11" s="30"/>
      <c r="F11" s="30"/>
      <c r="G11" s="30"/>
      <c r="H11" s="30"/>
      <c r="I11" s="84" t="str">
        <f>'Grafik Rangfolge ungewichtet'!$G$49</f>
        <v>Option 3</v>
      </c>
      <c r="J11" s="30"/>
      <c r="K11" s="30"/>
      <c r="L11" s="30"/>
      <c r="M11" s="30"/>
      <c r="N11" s="20"/>
      <c r="O11" s="20"/>
    </row>
    <row r="12" spans="1:15" s="1" customFormat="1" ht="15.6" customHeight="1" x14ac:dyDescent="0.25">
      <c r="A12" s="20"/>
      <c r="B12" s="20"/>
      <c r="C12" s="85"/>
      <c r="D12" s="30"/>
      <c r="E12" s="30"/>
      <c r="F12" s="30"/>
      <c r="G12" s="30"/>
      <c r="H12" s="30"/>
      <c r="I12" s="85"/>
      <c r="J12" s="30"/>
      <c r="K12" s="30"/>
      <c r="L12" s="30"/>
      <c r="M12" s="30"/>
      <c r="N12" s="20"/>
      <c r="O12" s="20"/>
    </row>
    <row r="13" spans="1:15" ht="21.6" customHeight="1" x14ac:dyDescent="0.2">
      <c r="A13" s="21"/>
      <c r="B13" s="21"/>
      <c r="C13" s="84" t="str">
        <f>'Grafik Rangfolge gewichtet'!G50</f>
        <v>Option 4</v>
      </c>
      <c r="D13" s="30"/>
      <c r="E13" s="30"/>
      <c r="F13" s="30"/>
      <c r="G13" s="30"/>
      <c r="H13" s="30"/>
      <c r="I13" s="84" t="str">
        <f>'Grafik Rangfolge ungewichtet'!$G$50</f>
        <v>Option 4</v>
      </c>
      <c r="J13" s="30"/>
      <c r="K13" s="30"/>
      <c r="L13" s="30"/>
      <c r="M13" s="30"/>
      <c r="N13" s="21"/>
      <c r="O13" s="21"/>
    </row>
    <row r="14" spans="1:15" ht="15.6" customHeight="1" x14ac:dyDescent="0.25">
      <c r="A14" s="21"/>
      <c r="B14" s="21"/>
      <c r="C14" s="85"/>
      <c r="D14" s="30"/>
      <c r="E14" s="30"/>
      <c r="F14" s="30"/>
      <c r="G14" s="30"/>
      <c r="H14" s="30"/>
      <c r="I14" s="85"/>
      <c r="J14" s="30"/>
      <c r="K14" s="30"/>
      <c r="L14" s="30"/>
      <c r="M14" s="30"/>
      <c r="N14" s="21"/>
      <c r="O14" s="21"/>
    </row>
    <row r="15" spans="1:15" ht="21.6" customHeight="1" x14ac:dyDescent="0.2">
      <c r="A15" s="21"/>
      <c r="B15" s="21"/>
      <c r="C15" s="84" t="str">
        <f>'Grafik Rangfolge gewichtet'!G51</f>
        <v>Option 1</v>
      </c>
      <c r="D15" s="30"/>
      <c r="E15" s="30"/>
      <c r="F15" s="30"/>
      <c r="G15" s="30"/>
      <c r="H15" s="30"/>
      <c r="I15" s="84" t="str">
        <f>'Grafik Rangfolge ungewichtet'!$G$51</f>
        <v>Option 1</v>
      </c>
      <c r="J15" s="30"/>
      <c r="K15" s="30"/>
      <c r="L15" s="30"/>
      <c r="M15" s="30"/>
      <c r="N15" s="21"/>
      <c r="O15" s="21"/>
    </row>
    <row r="16" spans="1:15" ht="15.6" customHeight="1" x14ac:dyDescent="0.25">
      <c r="A16" s="21"/>
      <c r="B16" s="21"/>
      <c r="C16" s="85"/>
      <c r="D16" s="30"/>
      <c r="E16" s="30"/>
      <c r="F16" s="30"/>
      <c r="G16" s="30"/>
      <c r="H16" s="30"/>
      <c r="I16" s="85"/>
      <c r="J16" s="30"/>
      <c r="K16" s="30"/>
      <c r="L16" s="30"/>
      <c r="M16" s="30"/>
      <c r="N16" s="21"/>
      <c r="O16" s="21"/>
    </row>
    <row r="17" spans="1:16" ht="21.6" customHeight="1" x14ac:dyDescent="0.2">
      <c r="A17" s="21"/>
      <c r="B17" s="21"/>
      <c r="C17" s="84" t="str">
        <f>'Grafik Rangfolge gewichtet'!G52</f>
        <v>Option 2</v>
      </c>
      <c r="D17" s="30"/>
      <c r="E17" s="30"/>
      <c r="F17" s="30"/>
      <c r="G17" s="30"/>
      <c r="H17" s="30"/>
      <c r="I17" s="84" t="str">
        <f>'Grafik Rangfolge ungewichtet'!$G$52</f>
        <v>Option 2</v>
      </c>
      <c r="J17" s="30"/>
      <c r="K17" s="30"/>
      <c r="L17" s="30"/>
      <c r="M17" s="30"/>
      <c r="N17" s="21"/>
      <c r="O17" s="21"/>
    </row>
    <row r="18" spans="1:16" ht="15.6" customHeight="1" x14ac:dyDescent="0.25">
      <c r="A18" s="21"/>
      <c r="B18" s="21"/>
      <c r="C18" s="85"/>
      <c r="D18" s="30"/>
      <c r="E18" s="30"/>
      <c r="F18" s="30"/>
      <c r="G18" s="30"/>
      <c r="H18" s="30"/>
      <c r="I18" s="85"/>
      <c r="J18" s="30"/>
      <c r="K18" s="30"/>
      <c r="L18" s="30"/>
      <c r="M18" s="30"/>
      <c r="N18" s="21"/>
      <c r="O18" s="21"/>
    </row>
    <row r="19" spans="1:16" ht="21.6" customHeight="1" x14ac:dyDescent="0.2">
      <c r="A19" s="21"/>
      <c r="B19" s="21"/>
      <c r="C19" s="84" t="str">
        <f>'Grafik Rangfolge gewichtet'!G53</f>
        <v>Option 5</v>
      </c>
      <c r="D19" s="30"/>
      <c r="E19" s="30"/>
      <c r="F19" s="30"/>
      <c r="G19" s="30"/>
      <c r="H19" s="30"/>
      <c r="I19" s="84" t="str">
        <f>'Grafik Rangfolge ungewichtet'!$G$53</f>
        <v>Option 5</v>
      </c>
      <c r="J19" s="30"/>
      <c r="K19" s="30"/>
      <c r="L19" s="30"/>
      <c r="M19" s="30"/>
      <c r="N19" s="21"/>
      <c r="O19" s="21"/>
    </row>
    <row r="20" spans="1:16" ht="21.6" customHeight="1" x14ac:dyDescent="0.2">
      <c r="A20" s="21"/>
      <c r="B20" s="21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21"/>
      <c r="O20" s="21"/>
    </row>
    <row r="21" spans="1:16" ht="21.6" customHeight="1" x14ac:dyDescent="0.2">
      <c r="A21" s="21"/>
      <c r="B21" s="21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21"/>
      <c r="O21" s="21"/>
    </row>
    <row r="22" spans="1:16" x14ac:dyDescent="0.2">
      <c r="A22" s="21"/>
      <c r="B22" s="21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21"/>
      <c r="O22" s="21"/>
    </row>
    <row r="23" spans="1:16" s="1" customFormat="1" ht="4.5" customHeight="1" thickBot="1" x14ac:dyDescent="0.25">
      <c r="A23" s="20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0"/>
      <c r="O23" s="20"/>
    </row>
    <row r="24" spans="1:16" s="1" customFormat="1" ht="16.5" customHeight="1" thickTop="1" x14ac:dyDescent="0.2">
      <c r="A24" s="2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0"/>
      <c r="O24" s="20"/>
    </row>
    <row r="25" spans="1:16" s="1" customFormat="1" ht="16.5" customHeight="1" x14ac:dyDescent="0.2">
      <c r="A25" s="20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0"/>
      <c r="O25" s="20"/>
    </row>
    <row r="26" spans="1:16" ht="15.75" x14ac:dyDescent="0.25">
      <c r="A26" s="21"/>
      <c r="B26" s="21"/>
      <c r="C26" s="26" t="s">
        <v>18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</row>
    <row r="27" spans="1:16" ht="9" customHeight="1" x14ac:dyDescent="0.2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</row>
    <row r="28" spans="1:16" x14ac:dyDescent="0.2">
      <c r="A28" s="21"/>
      <c r="B28" s="21"/>
      <c r="C28" s="108" t="s">
        <v>115</v>
      </c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21"/>
      <c r="O28" s="21"/>
      <c r="P28" s="1"/>
    </row>
    <row r="29" spans="1:16" x14ac:dyDescent="0.2">
      <c r="A29" s="21"/>
      <c r="B29" s="21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21"/>
      <c r="O29" s="21"/>
      <c r="P29" s="1"/>
    </row>
    <row r="30" spans="1:16" x14ac:dyDescent="0.2">
      <c r="A30" s="21"/>
      <c r="B30" s="21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21"/>
      <c r="O30" s="21"/>
      <c r="P30" s="1"/>
    </row>
    <row r="31" spans="1:16" x14ac:dyDescent="0.2">
      <c r="A31" s="21"/>
      <c r="B31" s="21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21"/>
      <c r="O31" s="21"/>
      <c r="P31" s="1"/>
    </row>
    <row r="32" spans="1:16" x14ac:dyDescent="0.2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1"/>
    </row>
    <row r="33" spans="1:16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1"/>
    </row>
    <row r="34" spans="1:16" s="1" customForma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</row>
    <row r="35" spans="1:16" s="1" customForma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</row>
    <row r="36" spans="1:16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</row>
    <row r="37" spans="1:16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</row>
    <row r="38" spans="1:16" x14ac:dyDescent="0.2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</row>
  </sheetData>
  <sheetProtection password="BF10" sheet="1" objects="1" scenarios="1" selectLockedCells="1"/>
  <mergeCells count="4">
    <mergeCell ref="C29:M29"/>
    <mergeCell ref="C30:M30"/>
    <mergeCell ref="C31:M31"/>
    <mergeCell ref="C28:M28"/>
  </mergeCells>
  <pageMargins left="0.42" right="0.11811023622047245" top="0.59055118110236227" bottom="0.23622047244094491" header="0" footer="3.937007874015748E-2"/>
  <pageSetup orientation="landscape" r:id="rId1"/>
  <headerFooter>
    <oddFooter>&amp;L&amp;8ControllerSpielwiese.de&amp;C&amp;8Seite &amp;P&amp;R&amp;8&amp;A / vertraulich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workbookViewId="0"/>
  </sheetViews>
  <sheetFormatPr baseColWidth="10" defaultRowHeight="12.75" x14ac:dyDescent="0.2"/>
  <cols>
    <col min="1" max="1" width="1" customWidth="1"/>
    <col min="2" max="2" width="5" customWidth="1"/>
    <col min="3" max="3" width="11.7109375" customWidth="1"/>
    <col min="9" max="9" width="8" customWidth="1"/>
    <col min="14" max="14" width="11" customWidth="1"/>
    <col min="15" max="15" width="11.42578125" style="25"/>
  </cols>
  <sheetData>
    <row r="1" spans="1:15" s="1" customFormat="1" ht="4.9000000000000004" customHeight="1" x14ac:dyDescent="0.2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3"/>
    </row>
    <row r="2" spans="1:15" s="1" customFormat="1" ht="18" x14ac:dyDescent="0.25">
      <c r="A2" s="20"/>
      <c r="B2" s="133" t="s">
        <v>8</v>
      </c>
      <c r="C2" s="133"/>
      <c r="D2" s="133"/>
      <c r="E2" s="132"/>
      <c r="F2" s="132"/>
      <c r="G2" s="130" t="s">
        <v>6</v>
      </c>
      <c r="H2" s="134">
        <f>Matrix!I2</f>
        <v>72686</v>
      </c>
      <c r="I2" s="129"/>
      <c r="J2" s="129"/>
      <c r="K2" s="129"/>
      <c r="L2" s="129"/>
      <c r="M2" s="129"/>
      <c r="N2" s="20"/>
      <c r="O2" s="23"/>
    </row>
    <row r="3" spans="1:15" s="2" customFormat="1" ht="15" x14ac:dyDescent="0.25">
      <c r="A3" s="22"/>
      <c r="B3" s="132" t="str">
        <f>Matrix!B3</f>
        <v>zur Auswahl von Beratern für ein Softwareprojekt</v>
      </c>
      <c r="C3" s="132"/>
      <c r="D3" s="132"/>
      <c r="E3" s="132"/>
      <c r="F3" s="132"/>
      <c r="G3" s="132"/>
      <c r="H3" s="129"/>
      <c r="I3" s="129"/>
      <c r="J3" s="132"/>
      <c r="K3" s="132"/>
      <c r="L3" s="132"/>
      <c r="M3" s="132"/>
      <c r="N3" s="22"/>
      <c r="O3" s="24"/>
    </row>
    <row r="4" spans="1:15" s="2" customFormat="1" ht="15" x14ac:dyDescent="0.25">
      <c r="A4" s="2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22"/>
      <c r="O4" s="24"/>
    </row>
    <row r="5" spans="1:15" s="1" customFormat="1" x14ac:dyDescent="0.2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3"/>
    </row>
    <row r="6" spans="1:15" s="1" customFormat="1" ht="18" customHeight="1" x14ac:dyDescent="0.35">
      <c r="A6" s="20"/>
      <c r="B6" s="20"/>
      <c r="C6" s="20"/>
      <c r="D6" s="20"/>
      <c r="E6" s="28" t="s">
        <v>26</v>
      </c>
      <c r="F6" s="20"/>
      <c r="G6" s="20"/>
      <c r="H6" s="20"/>
      <c r="I6" s="20"/>
      <c r="J6" s="20"/>
      <c r="K6" s="20"/>
      <c r="L6" s="20"/>
      <c r="M6" s="20"/>
      <c r="N6" s="20"/>
      <c r="O6" s="23"/>
    </row>
    <row r="7" spans="1:15" s="1" customFormat="1" ht="4.5" customHeight="1" thickBot="1" x14ac:dyDescent="0.25">
      <c r="A7" s="20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0"/>
      <c r="O7" s="23"/>
    </row>
    <row r="8" spans="1:15" s="1" customFormat="1" ht="16.5" customHeight="1" thickTop="1" x14ac:dyDescent="0.2">
      <c r="A8" s="20"/>
      <c r="B8" s="86"/>
      <c r="C8" s="86"/>
      <c r="D8" s="86"/>
      <c r="E8" s="86"/>
      <c r="F8" s="86"/>
      <c r="G8" s="86"/>
      <c r="H8" s="86"/>
      <c r="I8" s="86"/>
      <c r="J8" s="29"/>
      <c r="K8" s="29"/>
      <c r="L8" s="29"/>
      <c r="M8" s="29"/>
      <c r="N8" s="20"/>
      <c r="O8" s="23"/>
    </row>
    <row r="9" spans="1:15" s="1" customFormat="1" ht="12.75" customHeight="1" x14ac:dyDescent="0.25">
      <c r="A9" s="20"/>
      <c r="B9" s="30"/>
      <c r="C9" s="30"/>
      <c r="D9" s="30"/>
      <c r="E9" s="30"/>
      <c r="F9" s="30"/>
      <c r="G9" s="87"/>
      <c r="H9" s="30"/>
      <c r="I9" s="30"/>
      <c r="J9" s="26" t="s">
        <v>14</v>
      </c>
      <c r="K9" s="20"/>
      <c r="L9" s="20"/>
      <c r="M9" s="27"/>
      <c r="N9" s="20"/>
      <c r="O9" s="23"/>
    </row>
    <row r="10" spans="1:15" s="1" customFormat="1" ht="12.75" customHeight="1" x14ac:dyDescent="0.2">
      <c r="A10" s="20"/>
      <c r="B10" s="30"/>
      <c r="C10" s="30"/>
      <c r="D10" s="30"/>
      <c r="E10" s="30"/>
      <c r="F10" s="30"/>
      <c r="G10" s="30"/>
      <c r="H10" s="30"/>
      <c r="I10" s="30"/>
      <c r="J10" s="20"/>
      <c r="K10" s="20"/>
      <c r="L10" s="20"/>
      <c r="M10" s="20"/>
      <c r="N10" s="20"/>
      <c r="O10" s="23"/>
    </row>
    <row r="11" spans="1:15" s="1" customFormat="1" ht="12.75" customHeight="1" x14ac:dyDescent="0.2">
      <c r="A11" s="20"/>
      <c r="B11" s="30"/>
      <c r="C11" s="82"/>
      <c r="D11" s="30"/>
      <c r="E11" s="30"/>
      <c r="F11" s="30"/>
      <c r="G11" s="30"/>
      <c r="H11" s="30"/>
      <c r="I11" s="30"/>
      <c r="J11" s="21"/>
      <c r="K11" s="21"/>
      <c r="L11" s="21"/>
      <c r="M11" s="21"/>
      <c r="N11" s="20"/>
      <c r="O11" s="23"/>
    </row>
    <row r="12" spans="1:15" s="1" customFormat="1" ht="12.75" customHeight="1" x14ac:dyDescent="0.25">
      <c r="A12" s="20"/>
      <c r="B12" s="30"/>
      <c r="C12" s="83"/>
      <c r="D12" s="30"/>
      <c r="E12" s="30"/>
      <c r="F12" s="30"/>
      <c r="G12" s="30"/>
      <c r="H12" s="30"/>
      <c r="I12" s="30"/>
      <c r="J12" s="21"/>
      <c r="K12" s="21"/>
      <c r="L12" s="21"/>
      <c r="M12" s="21"/>
      <c r="N12" s="20"/>
      <c r="O12" s="23"/>
    </row>
    <row r="13" spans="1:15" ht="12.75" customHeight="1" x14ac:dyDescent="0.2">
      <c r="A13" s="21"/>
      <c r="B13" s="30"/>
      <c r="C13" s="82"/>
      <c r="D13" s="30"/>
      <c r="E13" s="30"/>
      <c r="F13" s="30"/>
      <c r="G13" s="30"/>
      <c r="H13" s="30"/>
      <c r="I13" s="30"/>
      <c r="J13" s="21"/>
      <c r="K13" s="21"/>
      <c r="L13" s="21"/>
      <c r="M13" s="21"/>
      <c r="N13" s="21"/>
    </row>
    <row r="14" spans="1:15" ht="12.75" customHeight="1" x14ac:dyDescent="0.25">
      <c r="A14" s="21"/>
      <c r="B14" s="30"/>
      <c r="C14" s="83"/>
      <c r="D14" s="30"/>
      <c r="E14" s="30"/>
      <c r="F14" s="30"/>
      <c r="G14" s="30"/>
      <c r="H14" s="30"/>
      <c r="I14" s="30"/>
      <c r="J14" s="21"/>
      <c r="K14" s="21"/>
      <c r="L14" s="21"/>
      <c r="M14" s="21"/>
      <c r="N14" s="21"/>
    </row>
    <row r="15" spans="1:15" ht="12.75" customHeight="1" x14ac:dyDescent="0.2">
      <c r="A15" s="21"/>
      <c r="B15" s="30"/>
      <c r="C15" s="82"/>
      <c r="D15" s="30"/>
      <c r="E15" s="30"/>
      <c r="F15" s="30"/>
      <c r="G15" s="30"/>
      <c r="H15" s="30"/>
      <c r="I15" s="30"/>
      <c r="J15" s="21"/>
      <c r="K15" s="21"/>
      <c r="L15" s="21"/>
      <c r="M15" s="21"/>
      <c r="N15" s="21"/>
    </row>
    <row r="16" spans="1:15" ht="12.75" customHeight="1" x14ac:dyDescent="0.25">
      <c r="A16" s="21"/>
      <c r="B16" s="30"/>
      <c r="C16" s="83"/>
      <c r="D16" s="30"/>
      <c r="E16" s="30"/>
      <c r="F16" s="30"/>
      <c r="G16" s="30"/>
      <c r="H16" s="30"/>
      <c r="I16" s="30"/>
      <c r="J16" s="21"/>
      <c r="K16" s="21"/>
      <c r="L16" s="21"/>
      <c r="M16" s="21"/>
      <c r="N16" s="21"/>
    </row>
    <row r="17" spans="1:14" ht="12.75" customHeight="1" x14ac:dyDescent="0.2">
      <c r="A17" s="21"/>
      <c r="B17" s="30"/>
      <c r="C17" s="82"/>
      <c r="D17" s="30"/>
      <c r="E17" s="30"/>
      <c r="F17" s="30"/>
      <c r="G17" s="30"/>
      <c r="H17" s="30"/>
      <c r="I17" s="30"/>
      <c r="J17" s="21"/>
      <c r="K17" s="21"/>
      <c r="L17" s="21"/>
      <c r="M17" s="21"/>
      <c r="N17" s="21"/>
    </row>
    <row r="18" spans="1:14" ht="12.75" customHeight="1" x14ac:dyDescent="0.25">
      <c r="A18" s="21"/>
      <c r="B18" s="30"/>
      <c r="C18" s="83"/>
      <c r="D18" s="30"/>
      <c r="E18" s="30"/>
      <c r="F18" s="30"/>
      <c r="G18" s="30"/>
      <c r="H18" s="30"/>
      <c r="I18" s="30"/>
      <c r="J18" s="21"/>
      <c r="K18" s="21"/>
      <c r="L18" s="21"/>
      <c r="M18" s="21"/>
      <c r="N18" s="21"/>
    </row>
    <row r="19" spans="1:14" ht="12.75" customHeight="1" x14ac:dyDescent="0.2">
      <c r="A19" s="21"/>
      <c r="B19" s="30"/>
      <c r="C19" s="82"/>
      <c r="D19" s="30"/>
      <c r="E19" s="30"/>
      <c r="F19" s="30"/>
      <c r="G19" s="30"/>
      <c r="H19" s="30"/>
      <c r="I19" s="30"/>
      <c r="J19" s="21"/>
      <c r="K19" s="21"/>
      <c r="L19" s="21"/>
      <c r="M19" s="21"/>
      <c r="N19" s="21"/>
    </row>
    <row r="20" spans="1:14" ht="12.75" customHeight="1" x14ac:dyDescent="0.2">
      <c r="A20" s="21"/>
      <c r="B20" s="30"/>
      <c r="C20" s="30"/>
      <c r="D20" s="30"/>
      <c r="E20" s="30"/>
      <c r="F20" s="30"/>
      <c r="G20" s="30"/>
      <c r="H20" s="30"/>
      <c r="I20" s="30"/>
      <c r="J20" s="21"/>
      <c r="K20" s="21"/>
      <c r="L20" s="21"/>
      <c r="M20" s="21"/>
      <c r="N20" s="21"/>
    </row>
    <row r="21" spans="1:14" ht="12.75" customHeight="1" x14ac:dyDescent="0.2">
      <c r="A21" s="21"/>
      <c r="B21" s="30"/>
      <c r="C21" s="30"/>
      <c r="D21" s="30"/>
      <c r="E21" s="30"/>
      <c r="F21" s="30"/>
      <c r="G21" s="30"/>
      <c r="H21" s="30"/>
      <c r="I21" s="30"/>
      <c r="J21" s="21"/>
      <c r="K21" s="21"/>
      <c r="L21" s="21"/>
      <c r="M21" s="21"/>
      <c r="N21" s="21"/>
    </row>
    <row r="22" spans="1:14" ht="12.75" customHeight="1" x14ac:dyDescent="0.2">
      <c r="A22" s="21"/>
      <c r="B22" s="30"/>
      <c r="C22" s="30"/>
      <c r="D22" s="30"/>
      <c r="E22" s="30"/>
      <c r="F22" s="30"/>
      <c r="G22" s="30"/>
      <c r="H22" s="30"/>
      <c r="I22" s="30"/>
      <c r="J22" s="21"/>
      <c r="K22" s="21"/>
      <c r="L22" s="21"/>
      <c r="M22" s="21"/>
      <c r="N22" s="21"/>
    </row>
    <row r="23" spans="1:14" ht="12.75" customHeight="1" x14ac:dyDescent="0.2">
      <c r="A23" s="21"/>
      <c r="B23" s="30"/>
      <c r="C23" s="30"/>
      <c r="D23" s="30"/>
      <c r="E23" s="30"/>
      <c r="F23" s="30"/>
      <c r="G23" s="30"/>
      <c r="H23" s="30"/>
      <c r="I23" s="30"/>
      <c r="J23" s="21"/>
      <c r="K23" s="21"/>
      <c r="L23" s="21"/>
      <c r="M23" s="21"/>
      <c r="N23" s="21"/>
    </row>
    <row r="24" spans="1:14" ht="12.75" customHeight="1" x14ac:dyDescent="0.2">
      <c r="A24" s="21"/>
      <c r="B24" s="30"/>
      <c r="C24" s="30"/>
      <c r="D24" s="30"/>
      <c r="E24" s="30"/>
      <c r="F24" s="30"/>
      <c r="G24" s="30"/>
      <c r="H24" s="30"/>
      <c r="I24" s="30"/>
      <c r="J24" s="21"/>
      <c r="K24" s="21"/>
      <c r="L24" s="21"/>
      <c r="M24" s="21"/>
      <c r="N24" s="21"/>
    </row>
    <row r="25" spans="1:14" ht="12.75" customHeight="1" x14ac:dyDescent="0.2">
      <c r="A25" s="21"/>
      <c r="B25" s="30"/>
      <c r="C25" s="30"/>
      <c r="D25" s="30"/>
      <c r="E25" s="30"/>
      <c r="F25" s="30"/>
      <c r="G25" s="30"/>
      <c r="H25" s="30"/>
      <c r="I25" s="30"/>
      <c r="J25" s="21"/>
      <c r="K25" s="21"/>
      <c r="L25" s="21"/>
      <c r="M25" s="21"/>
      <c r="N25" s="21"/>
    </row>
    <row r="26" spans="1:14" ht="12.75" customHeight="1" x14ac:dyDescent="0.2">
      <c r="A26" s="21"/>
      <c r="B26" s="30"/>
      <c r="C26" s="30"/>
      <c r="D26" s="30"/>
      <c r="E26" s="30"/>
      <c r="F26" s="30"/>
      <c r="G26" s="30"/>
      <c r="H26" s="30"/>
      <c r="I26" s="30"/>
      <c r="J26" s="21"/>
      <c r="K26" s="21"/>
      <c r="L26" s="21"/>
      <c r="M26" s="21"/>
      <c r="N26" s="21"/>
    </row>
    <row r="27" spans="1:14" ht="12.75" customHeight="1" x14ac:dyDescent="0.2">
      <c r="A27" s="21"/>
      <c r="B27" s="30"/>
      <c r="C27" s="30"/>
      <c r="D27" s="30"/>
      <c r="E27" s="30"/>
      <c r="F27" s="30"/>
      <c r="G27" s="30"/>
      <c r="H27" s="30"/>
      <c r="I27" s="30"/>
      <c r="J27" s="21"/>
      <c r="K27" s="21"/>
      <c r="L27" s="21"/>
      <c r="M27" s="21"/>
      <c r="N27" s="21"/>
    </row>
    <row r="28" spans="1:14" ht="12.75" customHeight="1" x14ac:dyDescent="0.2">
      <c r="A28" s="21"/>
      <c r="B28" s="30"/>
      <c r="C28" s="30"/>
      <c r="D28" s="30"/>
      <c r="E28" s="30"/>
      <c r="F28" s="30"/>
      <c r="G28" s="30"/>
      <c r="H28" s="30"/>
      <c r="I28" s="30"/>
      <c r="J28" s="21"/>
      <c r="K28" s="21"/>
      <c r="L28" s="21"/>
      <c r="M28" s="21"/>
      <c r="N28" s="21"/>
    </row>
    <row r="29" spans="1:14" ht="12.75" customHeight="1" x14ac:dyDescent="0.2">
      <c r="A29" s="21"/>
      <c r="B29" s="30"/>
      <c r="C29" s="30"/>
      <c r="D29" s="30"/>
      <c r="E29" s="30"/>
      <c r="F29" s="30"/>
      <c r="G29" s="30"/>
      <c r="H29" s="30"/>
      <c r="I29" s="30"/>
      <c r="J29" s="21"/>
      <c r="K29" s="21"/>
      <c r="L29" s="21"/>
      <c r="M29" s="21"/>
      <c r="N29" s="21"/>
    </row>
    <row r="30" spans="1:14" ht="12.75" customHeight="1" x14ac:dyDescent="0.2">
      <c r="A30" s="21"/>
      <c r="B30" s="30"/>
      <c r="C30" s="30"/>
      <c r="D30" s="30"/>
      <c r="E30" s="30"/>
      <c r="F30" s="30"/>
      <c r="G30" s="30"/>
      <c r="H30" s="30"/>
      <c r="I30" s="30"/>
      <c r="J30" s="21"/>
      <c r="K30" s="21"/>
      <c r="L30" s="21"/>
      <c r="M30" s="21"/>
      <c r="N30" s="21"/>
    </row>
    <row r="31" spans="1:14" ht="12.75" customHeight="1" x14ac:dyDescent="0.2">
      <c r="A31" s="21"/>
      <c r="B31" s="30"/>
      <c r="C31" s="30"/>
      <c r="D31" s="30"/>
      <c r="E31" s="30"/>
      <c r="F31" s="30"/>
      <c r="G31" s="30"/>
      <c r="H31" s="30"/>
      <c r="I31" s="30"/>
      <c r="J31" s="21"/>
      <c r="K31" s="21"/>
      <c r="L31" s="21"/>
      <c r="M31" s="21"/>
      <c r="N31" s="21"/>
    </row>
    <row r="32" spans="1:14" ht="12.75" customHeight="1" x14ac:dyDescent="0.2">
      <c r="A32" s="21"/>
      <c r="B32" s="30"/>
      <c r="C32" s="30"/>
      <c r="D32" s="30"/>
      <c r="E32" s="30"/>
      <c r="F32" s="30"/>
      <c r="G32" s="30"/>
      <c r="H32" s="30"/>
      <c r="I32" s="30"/>
      <c r="J32" s="21"/>
      <c r="K32" s="21"/>
      <c r="L32" s="21"/>
      <c r="M32" s="21"/>
      <c r="N32" s="21"/>
    </row>
    <row r="33" spans="1:14" ht="12.75" customHeight="1" x14ac:dyDescent="0.2">
      <c r="A33" s="21"/>
      <c r="B33" s="30"/>
      <c r="C33" s="30"/>
      <c r="D33" s="30"/>
      <c r="E33" s="30"/>
      <c r="F33" s="30"/>
      <c r="G33" s="30"/>
      <c r="H33" s="30"/>
      <c r="I33" s="30"/>
      <c r="J33" s="21"/>
      <c r="K33" s="21"/>
      <c r="L33" s="21"/>
      <c r="M33" s="21"/>
      <c r="N33" s="21"/>
    </row>
    <row r="34" spans="1:14" ht="12.75" customHeight="1" x14ac:dyDescent="0.2">
      <c r="A34" s="21"/>
      <c r="B34" s="30"/>
      <c r="C34" s="30"/>
      <c r="D34" s="30"/>
      <c r="E34" s="30"/>
      <c r="F34" s="30"/>
      <c r="G34" s="30"/>
      <c r="H34" s="30"/>
      <c r="I34" s="30"/>
      <c r="J34" s="21"/>
      <c r="K34" s="21"/>
      <c r="L34" s="21"/>
      <c r="M34" s="21"/>
      <c r="N34" s="21"/>
    </row>
    <row r="35" spans="1:14" ht="12.75" customHeight="1" x14ac:dyDescent="0.2">
      <c r="A35" s="21"/>
      <c r="B35" s="30"/>
      <c r="C35" s="30"/>
      <c r="D35" s="30"/>
      <c r="E35" s="30"/>
      <c r="F35" s="30"/>
      <c r="G35" s="30"/>
      <c r="H35" s="30"/>
      <c r="I35" s="30"/>
      <c r="J35" s="21"/>
      <c r="K35" s="21"/>
      <c r="L35" s="21"/>
      <c r="M35" s="21"/>
      <c r="N35" s="21"/>
    </row>
    <row r="36" spans="1:14" ht="12.75" customHeight="1" x14ac:dyDescent="0.2">
      <c r="A36" s="21"/>
      <c r="B36" s="30"/>
      <c r="C36" s="30"/>
      <c r="D36" s="30"/>
      <c r="E36" s="30"/>
      <c r="F36" s="30"/>
      <c r="G36" s="30"/>
      <c r="H36" s="30"/>
      <c r="I36" s="30"/>
      <c r="J36" s="21"/>
      <c r="K36" s="21"/>
      <c r="L36" s="21"/>
      <c r="M36" s="21"/>
      <c r="N36" s="21"/>
    </row>
    <row r="37" spans="1:14" ht="12.75" customHeight="1" x14ac:dyDescent="0.2">
      <c r="A37" s="21"/>
      <c r="B37" s="30"/>
      <c r="C37" s="30"/>
      <c r="D37" s="30"/>
      <c r="E37" s="30"/>
      <c r="F37" s="30"/>
      <c r="G37" s="30"/>
      <c r="H37" s="30"/>
      <c r="I37" s="30"/>
      <c r="J37" s="21"/>
      <c r="K37" s="21"/>
      <c r="L37" s="21"/>
      <c r="M37" s="21"/>
      <c r="N37" s="21"/>
    </row>
    <row r="38" spans="1:14" ht="12.75" customHeight="1" x14ac:dyDescent="0.2">
      <c r="A38" s="21"/>
      <c r="B38" s="30"/>
      <c r="C38" s="30"/>
      <c r="D38" s="30"/>
      <c r="E38" s="30"/>
      <c r="F38" s="30"/>
      <c r="G38" s="30"/>
      <c r="H38" s="30"/>
      <c r="I38" s="30"/>
      <c r="J38" s="21"/>
      <c r="K38" s="21"/>
      <c r="L38" s="21"/>
      <c r="M38" s="21"/>
      <c r="N38" s="21"/>
    </row>
    <row r="39" spans="1:14" ht="12.75" customHeight="1" x14ac:dyDescent="0.2">
      <c r="A39" s="21"/>
      <c r="B39" s="30"/>
      <c r="C39" s="30"/>
      <c r="D39" s="30"/>
      <c r="E39" s="30"/>
      <c r="F39" s="30"/>
      <c r="G39" s="30"/>
      <c r="H39" s="30"/>
      <c r="I39" s="30"/>
      <c r="J39" s="21"/>
      <c r="K39" s="21"/>
      <c r="L39" s="21"/>
      <c r="M39" s="21"/>
      <c r="N39" s="21"/>
    </row>
    <row r="40" spans="1:14" ht="12.75" customHeight="1" x14ac:dyDescent="0.2">
      <c r="A40" s="21"/>
      <c r="B40" s="30"/>
      <c r="C40" s="30"/>
      <c r="D40" s="30"/>
      <c r="E40" s="30"/>
      <c r="F40" s="30"/>
      <c r="G40" s="30"/>
      <c r="H40" s="30"/>
      <c r="I40" s="30"/>
      <c r="J40" s="21"/>
      <c r="K40" s="21"/>
      <c r="L40" s="21"/>
      <c r="M40" s="21"/>
      <c r="N40" s="21"/>
    </row>
    <row r="41" spans="1:14" ht="12.75" customHeight="1" x14ac:dyDescent="0.2">
      <c r="A41" s="21"/>
      <c r="B41" s="30"/>
      <c r="C41" s="30"/>
      <c r="D41" s="30"/>
      <c r="E41" s="30"/>
      <c r="F41" s="30"/>
      <c r="G41" s="30"/>
      <c r="H41" s="30"/>
      <c r="I41" s="30"/>
      <c r="J41" s="21"/>
      <c r="K41" s="21"/>
      <c r="L41" s="21"/>
      <c r="M41" s="21"/>
      <c r="N41" s="21"/>
    </row>
    <row r="42" spans="1:14" ht="12.75" customHeight="1" x14ac:dyDescent="0.2">
      <c r="A42" s="21"/>
      <c r="B42" s="30"/>
      <c r="C42" s="30"/>
      <c r="D42" s="30"/>
      <c r="E42" s="30"/>
      <c r="F42" s="30"/>
      <c r="G42" s="30"/>
      <c r="H42" s="30"/>
      <c r="I42" s="30"/>
      <c r="J42" s="21"/>
      <c r="K42" s="21"/>
      <c r="L42" s="21"/>
      <c r="M42" s="21"/>
      <c r="N42" s="21"/>
    </row>
    <row r="43" spans="1:14" ht="12.75" customHeight="1" x14ac:dyDescent="0.2">
      <c r="A43" s="21"/>
      <c r="B43" s="30"/>
      <c r="C43" s="30"/>
      <c r="D43" s="30"/>
      <c r="E43" s="30"/>
      <c r="F43" s="30"/>
      <c r="G43" s="30"/>
      <c r="H43" s="30"/>
      <c r="I43" s="30"/>
      <c r="J43" s="21"/>
      <c r="K43" s="21"/>
      <c r="L43" s="21"/>
      <c r="M43" s="21"/>
      <c r="N43" s="21"/>
    </row>
    <row r="44" spans="1:14" ht="12.75" customHeight="1" x14ac:dyDescent="0.2">
      <c r="A44" s="21"/>
      <c r="B44" s="30"/>
      <c r="C44" s="30"/>
      <c r="D44" s="30"/>
      <c r="E44" s="30"/>
      <c r="F44" s="30"/>
      <c r="G44" s="30"/>
      <c r="H44" s="30"/>
      <c r="I44" s="30"/>
      <c r="J44" s="21"/>
      <c r="K44" s="21"/>
      <c r="L44" s="21"/>
      <c r="M44" s="21"/>
      <c r="N44" s="21"/>
    </row>
    <row r="45" spans="1:14" ht="12.75" customHeight="1" x14ac:dyDescent="0.2">
      <c r="A45" s="21"/>
      <c r="B45" s="30"/>
      <c r="C45" s="30"/>
      <c r="D45" s="30"/>
      <c r="E45" s="30"/>
      <c r="F45" s="30"/>
      <c r="G45" s="30"/>
      <c r="H45" s="30"/>
      <c r="I45" s="30"/>
      <c r="J45" s="21"/>
      <c r="K45" s="21"/>
      <c r="L45" s="21"/>
      <c r="M45" s="21"/>
      <c r="N45" s="21"/>
    </row>
    <row r="46" spans="1:14" ht="12.75" customHeight="1" x14ac:dyDescent="0.2">
      <c r="A46" s="21"/>
      <c r="B46" s="30"/>
      <c r="C46" s="30"/>
      <c r="D46" s="30"/>
      <c r="E46" s="30"/>
      <c r="F46" s="30"/>
      <c r="G46" s="30"/>
      <c r="H46" s="30"/>
      <c r="I46" s="30"/>
      <c r="J46" s="21"/>
      <c r="K46" s="21"/>
      <c r="L46" s="21"/>
      <c r="M46" s="21"/>
      <c r="N46" s="21"/>
    </row>
    <row r="47" spans="1:14" ht="12.75" customHeight="1" x14ac:dyDescent="0.2">
      <c r="A47" s="21"/>
      <c r="B47" s="30"/>
      <c r="C47" s="30"/>
      <c r="D47" s="30"/>
      <c r="E47" s="30"/>
      <c r="F47" s="30"/>
      <c r="G47" s="30"/>
      <c r="H47" s="30"/>
      <c r="I47" s="30"/>
      <c r="J47" s="21"/>
      <c r="K47" s="21"/>
      <c r="L47" s="21"/>
      <c r="M47" s="21"/>
      <c r="N47" s="21"/>
    </row>
    <row r="48" spans="1:14" ht="12.75" customHeight="1" x14ac:dyDescent="0.2">
      <c r="A48" s="21"/>
      <c r="B48" s="30"/>
      <c r="C48" s="30"/>
      <c r="D48" s="30"/>
      <c r="E48" s="30"/>
      <c r="F48" s="30"/>
      <c r="G48" s="30"/>
      <c r="H48" s="30"/>
      <c r="I48" s="30"/>
      <c r="J48" s="21"/>
      <c r="K48" s="21"/>
      <c r="L48" s="21"/>
      <c r="M48" s="21"/>
      <c r="N48" s="21"/>
    </row>
    <row r="49" spans="1:14" ht="12.75" customHeight="1" x14ac:dyDescent="0.2">
      <c r="A49" s="21"/>
      <c r="B49" s="30"/>
      <c r="C49" s="30"/>
      <c r="D49" s="30"/>
      <c r="E49" s="30"/>
      <c r="F49" s="30"/>
      <c r="G49" s="30"/>
      <c r="H49" s="30"/>
      <c r="I49" s="30"/>
      <c r="J49" s="21"/>
      <c r="K49" s="21"/>
      <c r="L49" s="21"/>
      <c r="M49" s="21"/>
      <c r="N49" s="21"/>
    </row>
    <row r="50" spans="1:14" x14ac:dyDescent="0.2">
      <c r="A50" s="21"/>
      <c r="B50" s="30"/>
      <c r="C50" s="30"/>
      <c r="D50" s="30"/>
      <c r="E50" s="30"/>
      <c r="F50" s="30"/>
      <c r="G50" s="30"/>
      <c r="H50" s="30"/>
      <c r="I50" s="30"/>
      <c r="J50" s="21"/>
      <c r="K50" s="21"/>
      <c r="L50" s="21"/>
      <c r="M50" s="21"/>
      <c r="N50" s="21"/>
    </row>
    <row r="51" spans="1:14" x14ac:dyDescent="0.2">
      <c r="A51" s="21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21"/>
    </row>
    <row r="52" spans="1:14" x14ac:dyDescent="0.2">
      <c r="A52" s="21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21"/>
    </row>
    <row r="53" spans="1:14" x14ac:dyDescent="0.2">
      <c r="A53" s="21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21"/>
    </row>
    <row r="54" spans="1:14" x14ac:dyDescent="0.2">
      <c r="A54" s="21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21"/>
    </row>
    <row r="55" spans="1:14" x14ac:dyDescent="0.2">
      <c r="A55" s="21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21"/>
    </row>
    <row r="56" spans="1:14" x14ac:dyDescent="0.2">
      <c r="A56" s="21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21"/>
    </row>
    <row r="57" spans="1:14" x14ac:dyDescent="0.2">
      <c r="A57" s="21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21"/>
    </row>
    <row r="58" spans="1:14" x14ac:dyDescent="0.2">
      <c r="A58" s="21"/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21"/>
    </row>
    <row r="59" spans="1:14" x14ac:dyDescent="0.2">
      <c r="A59" s="21"/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21"/>
    </row>
    <row r="60" spans="1:14" x14ac:dyDescent="0.2">
      <c r="A60" s="21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21"/>
    </row>
    <row r="61" spans="1:14" x14ac:dyDescent="0.2">
      <c r="A61" s="21"/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21"/>
    </row>
    <row r="62" spans="1:14" x14ac:dyDescent="0.2">
      <c r="A62" s="21"/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21"/>
    </row>
    <row r="63" spans="1:14" x14ac:dyDescent="0.2">
      <c r="A63" s="21"/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21"/>
    </row>
    <row r="64" spans="1:14" x14ac:dyDescent="0.2">
      <c r="A64" s="21"/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21"/>
    </row>
    <row r="65" spans="1:15" x14ac:dyDescent="0.2">
      <c r="A65" s="21"/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21"/>
    </row>
    <row r="66" spans="1:15" x14ac:dyDescent="0.2">
      <c r="A66" s="21"/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21"/>
    </row>
    <row r="67" spans="1:15" x14ac:dyDescent="0.2">
      <c r="A67" s="21"/>
      <c r="B67" s="21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21"/>
    </row>
    <row r="68" spans="1:15" x14ac:dyDescent="0.2">
      <c r="A68" s="21"/>
      <c r="B68" s="21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21"/>
    </row>
    <row r="69" spans="1:15" x14ac:dyDescent="0.2">
      <c r="A69" s="21"/>
      <c r="B69" s="21"/>
      <c r="C69" s="59" t="s">
        <v>15</v>
      </c>
      <c r="D69" s="59"/>
      <c r="E69" s="59"/>
      <c r="F69" s="59"/>
      <c r="G69" s="59"/>
      <c r="H69" s="59"/>
      <c r="I69" s="59"/>
      <c r="J69" s="59"/>
      <c r="K69" s="30"/>
      <c r="L69" s="30"/>
      <c r="M69" s="30"/>
      <c r="N69" s="21"/>
    </row>
    <row r="70" spans="1:15" ht="4.5" customHeight="1" x14ac:dyDescent="0.2">
      <c r="A70" s="21"/>
      <c r="B70" s="21"/>
      <c r="C70" s="59"/>
      <c r="D70" s="59"/>
      <c r="E70" s="59"/>
      <c r="F70" s="59"/>
      <c r="G70" s="59"/>
      <c r="H70" s="59"/>
      <c r="I70" s="59"/>
      <c r="J70" s="59"/>
      <c r="K70" s="30"/>
      <c r="L70" s="30"/>
      <c r="M70" s="30"/>
      <c r="N70" s="21"/>
    </row>
    <row r="71" spans="1:15" s="1" customFormat="1" x14ac:dyDescent="0.2">
      <c r="A71" s="21"/>
      <c r="B71" s="21"/>
      <c r="C71" s="62">
        <v>1</v>
      </c>
      <c r="D71" s="59" t="str">
        <f>Matrix!C11</f>
        <v>Auftreten Berater / Persönlichkeit</v>
      </c>
      <c r="E71" s="59">
        <f>Matrix!D11</f>
        <v>5</v>
      </c>
      <c r="F71" s="63">
        <f>E71+G71</f>
        <v>5.0003000000000002</v>
      </c>
      <c r="G71" s="63">
        <v>2.9999999999999997E-4</v>
      </c>
      <c r="H71" s="64" t="str">
        <f>INDEX($D$71:$D$100,MATCH(LARGE($F$71:$F$100,C71),$F$71:$F$100,0))</f>
        <v>Auftreten Berater / Persönlichkeit</v>
      </c>
      <c r="I71" s="59">
        <f>ROUND(LARGE($F$71:$F$100,C71),0)</f>
        <v>5</v>
      </c>
      <c r="J71" s="59">
        <v>1</v>
      </c>
      <c r="K71" s="30"/>
      <c r="L71" s="30"/>
      <c r="M71" s="30"/>
      <c r="N71" s="21"/>
      <c r="O71" s="23"/>
    </row>
    <row r="72" spans="1:15" s="1" customFormat="1" x14ac:dyDescent="0.2">
      <c r="A72" s="21"/>
      <c r="B72" s="21"/>
      <c r="C72" s="62">
        <v>2</v>
      </c>
      <c r="D72" s="59" t="str">
        <f>Matrix!C12</f>
        <v>Zuhören des Beraters</v>
      </c>
      <c r="E72" s="59">
        <f>Matrix!D12</f>
        <v>4</v>
      </c>
      <c r="F72" s="63">
        <f t="shared" ref="F72:F100" si="0">E72+G72</f>
        <v>4.0002899999999997</v>
      </c>
      <c r="G72" s="63">
        <v>2.9E-4</v>
      </c>
      <c r="H72" s="64" t="str">
        <f t="shared" ref="H72:H100" si="1">INDEX($D$71:$D$100,MATCH(LARGE($F$71:$F$100,C72),$F$71:$F$100,0))</f>
        <v>Eigene Schulungen im Angebot</v>
      </c>
      <c r="I72" s="59">
        <f t="shared" ref="I72:I100" si="2">ROUND(LARGE($F$71:$F$100,C72),0)</f>
        <v>5</v>
      </c>
      <c r="J72" s="64">
        <v>2</v>
      </c>
      <c r="K72" s="30"/>
      <c r="L72" s="30"/>
      <c r="M72" s="30"/>
      <c r="N72" s="21"/>
      <c r="O72" s="23"/>
    </row>
    <row r="73" spans="1:15" s="1" customFormat="1" x14ac:dyDescent="0.2">
      <c r="A73" s="21"/>
      <c r="B73" s="21"/>
      <c r="C73" s="62">
        <v>3</v>
      </c>
      <c r="D73" s="59" t="str">
        <f>Matrix!C13</f>
        <v>Auffassungsgabe des Beraters</v>
      </c>
      <c r="E73" s="59">
        <f>Matrix!D13</f>
        <v>4</v>
      </c>
      <c r="F73" s="63">
        <f t="shared" si="0"/>
        <v>4.0002800000000001</v>
      </c>
      <c r="G73" s="63">
        <v>2.7999999999999998E-4</v>
      </c>
      <c r="H73" s="64" t="str">
        <f t="shared" si="1"/>
        <v>Erfahrung mit DATEV</v>
      </c>
      <c r="I73" s="59">
        <f t="shared" si="2"/>
        <v>5</v>
      </c>
      <c r="J73" s="65">
        <v>3</v>
      </c>
      <c r="K73" s="30"/>
      <c r="L73" s="30"/>
      <c r="M73" s="30"/>
      <c r="N73" s="21"/>
      <c r="O73" s="23"/>
    </row>
    <row r="74" spans="1:15" s="1" customFormat="1" x14ac:dyDescent="0.2">
      <c r="A74" s="21"/>
      <c r="B74" s="21"/>
      <c r="C74" s="62">
        <v>4</v>
      </c>
      <c r="D74" s="59" t="str">
        <f>Matrix!C14</f>
        <v>Eigene Ideen des Beraters</v>
      </c>
      <c r="E74" s="59">
        <f>Matrix!D14</f>
        <v>3</v>
      </c>
      <c r="F74" s="63">
        <f t="shared" si="0"/>
        <v>3.00027</v>
      </c>
      <c r="G74" s="63">
        <v>2.7E-4</v>
      </c>
      <c r="H74" s="64" t="str">
        <f t="shared" si="1"/>
        <v>Zuhören des Beraters</v>
      </c>
      <c r="I74" s="59">
        <f t="shared" si="2"/>
        <v>4</v>
      </c>
      <c r="J74" s="65">
        <v>4</v>
      </c>
      <c r="K74" s="30"/>
      <c r="L74" s="30"/>
      <c r="M74" s="30"/>
      <c r="N74" s="21"/>
      <c r="O74" s="23"/>
    </row>
    <row r="75" spans="1:15" s="1" customFormat="1" x14ac:dyDescent="0.2">
      <c r="A75" s="21"/>
      <c r="B75" s="21"/>
      <c r="C75" s="62">
        <v>5</v>
      </c>
      <c r="D75" s="59" t="str">
        <f>Matrix!C15</f>
        <v>Entfernung des Ortes / des Beraters</v>
      </c>
      <c r="E75" s="59">
        <f>Matrix!D15</f>
        <v>1</v>
      </c>
      <c r="F75" s="63">
        <f t="shared" si="0"/>
        <v>1.0002599999999999</v>
      </c>
      <c r="G75" s="63">
        <v>2.5999999999999998E-4</v>
      </c>
      <c r="H75" s="64" t="str">
        <f t="shared" si="1"/>
        <v>Auffassungsgabe des Beraters</v>
      </c>
      <c r="I75" s="59">
        <f t="shared" si="2"/>
        <v>4</v>
      </c>
      <c r="J75" s="65">
        <v>5</v>
      </c>
      <c r="K75" s="30"/>
      <c r="L75" s="30"/>
      <c r="M75" s="30"/>
      <c r="N75" s="21"/>
      <c r="O75" s="23"/>
    </row>
    <row r="76" spans="1:15" s="1" customFormat="1" x14ac:dyDescent="0.2">
      <c r="A76" s="21"/>
      <c r="B76" s="21"/>
      <c r="C76" s="62">
        <v>6</v>
      </c>
      <c r="D76" s="59" t="str">
        <f>Matrix!C16</f>
        <v>Kundenorientierung insgesamt</v>
      </c>
      <c r="E76" s="59">
        <f>Matrix!D16</f>
        <v>3</v>
      </c>
      <c r="F76" s="63">
        <f t="shared" si="0"/>
        <v>3.0002499999999999</v>
      </c>
      <c r="G76" s="63">
        <v>2.5000000000000001E-4</v>
      </c>
      <c r="H76" s="64" t="str">
        <f t="shared" si="1"/>
        <v>Eigene Ideen des Beraters</v>
      </c>
      <c r="I76" s="59">
        <f t="shared" si="2"/>
        <v>3</v>
      </c>
      <c r="J76" s="65">
        <v>6</v>
      </c>
      <c r="K76" s="30"/>
      <c r="L76" s="30"/>
      <c r="M76" s="30"/>
      <c r="N76" s="21"/>
      <c r="O76" s="23"/>
    </row>
    <row r="77" spans="1:15" s="1" customFormat="1" x14ac:dyDescent="0.2">
      <c r="A77" s="21"/>
      <c r="B77" s="21"/>
      <c r="C77" s="62">
        <v>7</v>
      </c>
      <c r="D77" s="59" t="str">
        <f>Matrix!C17</f>
        <v>Eigene Schulungen im Angebot</v>
      </c>
      <c r="E77" s="59">
        <f>Matrix!D17</f>
        <v>5</v>
      </c>
      <c r="F77" s="63">
        <f t="shared" si="0"/>
        <v>5.0002399999999998</v>
      </c>
      <c r="G77" s="63">
        <v>2.4000000000000001E-4</v>
      </c>
      <c r="H77" s="64" t="str">
        <f t="shared" si="1"/>
        <v>Kundenorientierung insgesamt</v>
      </c>
      <c r="I77" s="59">
        <f t="shared" si="2"/>
        <v>3</v>
      </c>
      <c r="J77" s="65">
        <v>7</v>
      </c>
      <c r="K77" s="30"/>
      <c r="L77" s="30"/>
      <c r="M77" s="30"/>
      <c r="N77" s="21"/>
      <c r="O77" s="23"/>
    </row>
    <row r="78" spans="1:15" x14ac:dyDescent="0.2">
      <c r="A78" s="21"/>
      <c r="B78" s="21"/>
      <c r="C78" s="62">
        <v>8</v>
      </c>
      <c r="D78" s="59" t="str">
        <f>Matrix!C18</f>
        <v>Erfahrung mit DATEV</v>
      </c>
      <c r="E78" s="59">
        <f>Matrix!D18</f>
        <v>5</v>
      </c>
      <c r="F78" s="63">
        <f t="shared" si="0"/>
        <v>5.0002300000000002</v>
      </c>
      <c r="G78" s="63">
        <v>2.3000000000000001E-4</v>
      </c>
      <c r="H78" s="64" t="str">
        <f t="shared" si="1"/>
        <v>Entfernung des Ortes / des Beraters</v>
      </c>
      <c r="I78" s="59">
        <f t="shared" si="2"/>
        <v>1</v>
      </c>
      <c r="J78" s="65">
        <v>8</v>
      </c>
      <c r="K78" s="30"/>
      <c r="L78" s="30"/>
      <c r="M78" s="30"/>
      <c r="N78" s="21"/>
    </row>
    <row r="79" spans="1:15" x14ac:dyDescent="0.2">
      <c r="A79" s="21"/>
      <c r="B79" s="21"/>
      <c r="C79" s="62">
        <v>9</v>
      </c>
      <c r="D79" s="59">
        <f>Matrix!C19</f>
        <v>0</v>
      </c>
      <c r="E79" s="59">
        <f>Matrix!D19</f>
        <v>0</v>
      </c>
      <c r="F79" s="63">
        <f t="shared" si="0"/>
        <v>2.2000000000000001E-4</v>
      </c>
      <c r="G79" s="63">
        <v>2.2000000000000001E-4</v>
      </c>
      <c r="H79" s="64">
        <f t="shared" si="1"/>
        <v>0</v>
      </c>
      <c r="I79" s="59">
        <f t="shared" si="2"/>
        <v>0</v>
      </c>
      <c r="J79" s="65">
        <v>9</v>
      </c>
      <c r="K79" s="30"/>
      <c r="L79" s="30"/>
      <c r="M79" s="30"/>
      <c r="N79" s="21"/>
    </row>
    <row r="80" spans="1:15" x14ac:dyDescent="0.2">
      <c r="A80" s="21"/>
      <c r="B80" s="21"/>
      <c r="C80" s="62">
        <v>10</v>
      </c>
      <c r="D80" s="59" t="str">
        <f>Matrix!C20</f>
        <v>Weitere Auswahlkriterien möglich:</v>
      </c>
      <c r="E80" s="59">
        <f>Matrix!D20</f>
        <v>0</v>
      </c>
      <c r="F80" s="63">
        <f t="shared" si="0"/>
        <v>2.1000000000000001E-4</v>
      </c>
      <c r="G80" s="63">
        <v>2.1000000000000001E-4</v>
      </c>
      <c r="H80" s="64" t="str">
        <f t="shared" si="1"/>
        <v>Weitere Auswahlkriterien möglich:</v>
      </c>
      <c r="I80" s="59">
        <f t="shared" si="2"/>
        <v>0</v>
      </c>
      <c r="J80" s="65">
        <v>10</v>
      </c>
      <c r="K80" s="30"/>
      <c r="L80" s="30"/>
      <c r="M80" s="30"/>
      <c r="N80" s="21"/>
    </row>
    <row r="81" spans="1:14" x14ac:dyDescent="0.2">
      <c r="A81" s="21"/>
      <c r="B81" s="21"/>
      <c r="C81" s="62">
        <v>11</v>
      </c>
      <c r="D81" s="59" t="str">
        <f>Matrix!C21</f>
        <v>Anzahl eigene Berater</v>
      </c>
      <c r="E81" s="59">
        <f>Matrix!D21</f>
        <v>0</v>
      </c>
      <c r="F81" s="63">
        <f t="shared" si="0"/>
        <v>2.0000000000000001E-4</v>
      </c>
      <c r="G81" s="63">
        <v>2.0000000000000001E-4</v>
      </c>
      <c r="H81" s="64" t="str">
        <f t="shared" si="1"/>
        <v>Anzahl eigene Berater</v>
      </c>
      <c r="I81" s="59">
        <f t="shared" si="2"/>
        <v>0</v>
      </c>
      <c r="J81" s="65">
        <v>11</v>
      </c>
      <c r="K81" s="30"/>
      <c r="L81" s="30"/>
      <c r="M81" s="30"/>
      <c r="N81" s="21"/>
    </row>
    <row r="82" spans="1:14" x14ac:dyDescent="0.2">
      <c r="A82" s="21"/>
      <c r="B82" s="21"/>
      <c r="C82" s="62">
        <v>12</v>
      </c>
      <c r="D82" s="59" t="str">
        <f>Matrix!C22</f>
        <v>Anzahl Berater für Projekt</v>
      </c>
      <c r="E82" s="59">
        <f>Matrix!D22</f>
        <v>0</v>
      </c>
      <c r="F82" s="63">
        <f t="shared" si="0"/>
        <v>1.9000000000000001E-4</v>
      </c>
      <c r="G82" s="63">
        <v>1.9000000000000001E-4</v>
      </c>
      <c r="H82" s="64" t="str">
        <f t="shared" si="1"/>
        <v>Anzahl Berater für Projekt</v>
      </c>
      <c r="I82" s="59">
        <f t="shared" si="2"/>
        <v>0</v>
      </c>
      <c r="J82" s="65">
        <v>12</v>
      </c>
      <c r="K82" s="30"/>
      <c r="L82" s="30"/>
      <c r="M82" s="30"/>
      <c r="N82" s="21"/>
    </row>
    <row r="83" spans="1:14" x14ac:dyDescent="0.2">
      <c r="A83" s="21"/>
      <c r="B83" s="21"/>
      <c r="C83" s="62">
        <v>13</v>
      </c>
      <c r="D83" s="59" t="str">
        <f>Matrix!C23</f>
        <v>Garantie von Beratungsleistung in time</v>
      </c>
      <c r="E83" s="59">
        <f>Matrix!D23</f>
        <v>0</v>
      </c>
      <c r="F83" s="63">
        <f t="shared" si="0"/>
        <v>1.8000000000000001E-4</v>
      </c>
      <c r="G83" s="63">
        <v>1.8000000000000001E-4</v>
      </c>
      <c r="H83" s="64" t="str">
        <f t="shared" si="1"/>
        <v>Garantie von Beratungsleistung in time</v>
      </c>
      <c r="I83" s="59">
        <f t="shared" si="2"/>
        <v>0</v>
      </c>
      <c r="J83" s="65">
        <v>13</v>
      </c>
      <c r="K83" s="30"/>
      <c r="L83" s="30"/>
      <c r="M83" s="30"/>
      <c r="N83" s="21"/>
    </row>
    <row r="84" spans="1:14" x14ac:dyDescent="0.2">
      <c r="A84" s="21"/>
      <c r="B84" s="21"/>
      <c r="C84" s="62">
        <v>14</v>
      </c>
      <c r="D84" s="59" t="str">
        <f>Matrix!C24</f>
        <v>Auftreten Berater / Persönlichkeit</v>
      </c>
      <c r="E84" s="59">
        <f>Matrix!D24</f>
        <v>0</v>
      </c>
      <c r="F84" s="63">
        <f t="shared" si="0"/>
        <v>1.7000000000000001E-4</v>
      </c>
      <c r="G84" s="63">
        <v>1.7000000000000001E-4</v>
      </c>
      <c r="H84" s="64" t="str">
        <f t="shared" si="1"/>
        <v>Auftreten Berater / Persönlichkeit</v>
      </c>
      <c r="I84" s="59">
        <f t="shared" si="2"/>
        <v>0</v>
      </c>
      <c r="J84" s="65">
        <v>14</v>
      </c>
      <c r="K84" s="30"/>
      <c r="L84" s="30"/>
      <c r="M84" s="30"/>
      <c r="N84" s="21"/>
    </row>
    <row r="85" spans="1:14" x14ac:dyDescent="0.2">
      <c r="A85" s="21"/>
      <c r="B85" s="21"/>
      <c r="C85" s="62">
        <v>15</v>
      </c>
      <c r="D85" s="59" t="str">
        <f>Matrix!C25</f>
        <v>Auftreten GF/Verkäufer</v>
      </c>
      <c r="E85" s="59">
        <f>Matrix!D25</f>
        <v>0</v>
      </c>
      <c r="F85" s="63">
        <f t="shared" si="0"/>
        <v>1.6000000000000001E-4</v>
      </c>
      <c r="G85" s="63">
        <v>1.6000000000000001E-4</v>
      </c>
      <c r="H85" s="64" t="str">
        <f t="shared" si="1"/>
        <v>Auftreten GF/Verkäufer</v>
      </c>
      <c r="I85" s="59">
        <f t="shared" si="2"/>
        <v>0</v>
      </c>
      <c r="J85" s="65">
        <v>15</v>
      </c>
      <c r="K85" s="30"/>
      <c r="L85" s="30"/>
      <c r="M85" s="30"/>
      <c r="N85" s="21"/>
    </row>
    <row r="86" spans="1:14" x14ac:dyDescent="0.2">
      <c r="A86" s="21"/>
      <c r="B86" s="21"/>
      <c r="C86" s="62">
        <v>16</v>
      </c>
      <c r="D86" s="59" t="str">
        <f>Matrix!C26</f>
        <v>Zuhören des Beraters</v>
      </c>
      <c r="E86" s="59">
        <f>Matrix!D26</f>
        <v>0</v>
      </c>
      <c r="F86" s="63">
        <f t="shared" si="0"/>
        <v>1.4999999999999999E-4</v>
      </c>
      <c r="G86" s="63">
        <v>1.4999999999999999E-4</v>
      </c>
      <c r="H86" s="64" t="str">
        <f t="shared" si="1"/>
        <v>Zuhören des Beraters</v>
      </c>
      <c r="I86" s="59">
        <f t="shared" si="2"/>
        <v>0</v>
      </c>
      <c r="J86" s="65">
        <v>16</v>
      </c>
      <c r="K86" s="30"/>
      <c r="L86" s="30"/>
      <c r="M86" s="30"/>
      <c r="N86" s="21"/>
    </row>
    <row r="87" spans="1:14" x14ac:dyDescent="0.2">
      <c r="A87" s="21"/>
      <c r="B87" s="21"/>
      <c r="C87" s="62">
        <v>17</v>
      </c>
      <c r="D87" s="59" t="str">
        <f>Matrix!C27</f>
        <v>Auffassungsgabe des Beraters</v>
      </c>
      <c r="E87" s="59">
        <f>Matrix!D27</f>
        <v>0</v>
      </c>
      <c r="F87" s="63">
        <f t="shared" si="0"/>
        <v>1.3999999999999999E-4</v>
      </c>
      <c r="G87" s="63">
        <v>1.3999999999999999E-4</v>
      </c>
      <c r="H87" s="64" t="str">
        <f t="shared" si="1"/>
        <v>Auffassungsgabe des Beraters</v>
      </c>
      <c r="I87" s="59">
        <f t="shared" si="2"/>
        <v>0</v>
      </c>
      <c r="J87" s="65">
        <v>17</v>
      </c>
      <c r="K87" s="30"/>
      <c r="L87" s="30"/>
      <c r="M87" s="30"/>
      <c r="N87" s="21"/>
    </row>
    <row r="88" spans="1:14" x14ac:dyDescent="0.2">
      <c r="A88" s="21"/>
      <c r="B88" s="21"/>
      <c r="C88" s="62">
        <v>18</v>
      </c>
      <c r="D88" s="59" t="str">
        <f>Matrix!C28</f>
        <v>eigene Ideen des Beraters</v>
      </c>
      <c r="E88" s="59">
        <f>Matrix!D28</f>
        <v>0</v>
      </c>
      <c r="F88" s="63">
        <f t="shared" si="0"/>
        <v>1.2999999999999999E-4</v>
      </c>
      <c r="G88" s="63">
        <v>1.2999999999999999E-4</v>
      </c>
      <c r="H88" s="64" t="str">
        <f t="shared" si="1"/>
        <v>eigene Ideen des Beraters</v>
      </c>
      <c r="I88" s="59">
        <f t="shared" si="2"/>
        <v>0</v>
      </c>
      <c r="J88" s="65">
        <v>18</v>
      </c>
      <c r="K88" s="30"/>
      <c r="L88" s="30"/>
      <c r="M88" s="30"/>
      <c r="N88" s="21"/>
    </row>
    <row r="89" spans="1:14" x14ac:dyDescent="0.2">
      <c r="A89" s="21"/>
      <c r="B89" s="21"/>
      <c r="C89" s="62">
        <v>19</v>
      </c>
      <c r="D89" s="59" t="str">
        <f>Matrix!C29</f>
        <v>Kundenorientierung insgesamt</v>
      </c>
      <c r="E89" s="59">
        <f>Matrix!D29</f>
        <v>0</v>
      </c>
      <c r="F89" s="63">
        <f t="shared" si="0"/>
        <v>1.2000000000000101E-4</v>
      </c>
      <c r="G89" s="63">
        <v>1.2000000000000101E-4</v>
      </c>
      <c r="H89" s="64" t="str">
        <f t="shared" si="1"/>
        <v>Kundenorientierung insgesamt</v>
      </c>
      <c r="I89" s="59">
        <f t="shared" si="2"/>
        <v>0</v>
      </c>
      <c r="J89" s="65">
        <v>19</v>
      </c>
      <c r="K89" s="30"/>
      <c r="L89" s="30"/>
      <c r="M89" s="30"/>
      <c r="N89" s="21"/>
    </row>
    <row r="90" spans="1:14" x14ac:dyDescent="0.2">
      <c r="A90" s="21"/>
      <c r="B90" s="21"/>
      <c r="C90" s="62">
        <v>20</v>
      </c>
      <c r="D90" s="59" t="str">
        <f>Matrix!C30</f>
        <v>Tagessätze Berater, Juniorb., Entwickler</v>
      </c>
      <c r="E90" s="59">
        <f>Matrix!D30</f>
        <v>0</v>
      </c>
      <c r="F90" s="63">
        <f t="shared" si="0"/>
        <v>1.1000000000000099E-4</v>
      </c>
      <c r="G90" s="63">
        <v>1.1000000000000099E-4</v>
      </c>
      <c r="H90" s="64" t="str">
        <f t="shared" si="1"/>
        <v>Tagessätze Berater, Juniorb., Entwickler</v>
      </c>
      <c r="I90" s="59">
        <f t="shared" si="2"/>
        <v>0</v>
      </c>
      <c r="J90" s="65">
        <v>20</v>
      </c>
      <c r="K90" s="30"/>
      <c r="L90" s="30"/>
      <c r="M90" s="30"/>
      <c r="N90" s="21"/>
    </row>
    <row r="91" spans="1:14" x14ac:dyDescent="0.2">
      <c r="A91" s="21"/>
      <c r="B91" s="21"/>
      <c r="C91" s="62">
        <v>21</v>
      </c>
      <c r="D91" s="59" t="str">
        <f>Matrix!C31</f>
        <v>Eigene Schulungen im Angebot</v>
      </c>
      <c r="E91" s="59">
        <f>Matrix!D31</f>
        <v>0</v>
      </c>
      <c r="F91" s="63">
        <f t="shared" si="0"/>
        <v>1.0000000000000099E-4</v>
      </c>
      <c r="G91" s="63">
        <v>1.0000000000000099E-4</v>
      </c>
      <c r="H91" s="64" t="str">
        <f t="shared" si="1"/>
        <v>Eigene Schulungen im Angebot</v>
      </c>
      <c r="I91" s="59">
        <f t="shared" si="2"/>
        <v>0</v>
      </c>
      <c r="J91" s="65">
        <v>21</v>
      </c>
      <c r="K91" s="30"/>
      <c r="L91" s="30"/>
      <c r="M91" s="30"/>
      <c r="N91" s="21"/>
    </row>
    <row r="92" spans="1:14" x14ac:dyDescent="0.2">
      <c r="A92" s="21"/>
      <c r="B92" s="21"/>
      <c r="C92" s="62">
        <v>22</v>
      </c>
      <c r="D92" s="59" t="str">
        <f>Matrix!C32</f>
        <v>Nebenkosten?</v>
      </c>
      <c r="E92" s="59">
        <f>Matrix!D32</f>
        <v>0</v>
      </c>
      <c r="F92" s="63">
        <f t="shared" si="0"/>
        <v>9.0000000000000006E-5</v>
      </c>
      <c r="G92" s="63">
        <v>9.0000000000000006E-5</v>
      </c>
      <c r="H92" s="64" t="str">
        <f t="shared" si="1"/>
        <v>Nebenkosten?</v>
      </c>
      <c r="I92" s="59">
        <f t="shared" si="2"/>
        <v>0</v>
      </c>
      <c r="J92" s="65">
        <v>22</v>
      </c>
      <c r="K92" s="30"/>
      <c r="L92" s="30"/>
      <c r="M92" s="30"/>
      <c r="N92" s="21"/>
    </row>
    <row r="93" spans="1:14" x14ac:dyDescent="0.2">
      <c r="A93" s="21"/>
      <c r="B93" s="21"/>
      <c r="C93" s="62">
        <v>23</v>
      </c>
      <c r="D93" s="59" t="str">
        <f>Matrix!C33</f>
        <v>Wie wird getestet (Wer, wie oft)?</v>
      </c>
      <c r="E93" s="59">
        <f>Matrix!D33</f>
        <v>0</v>
      </c>
      <c r="F93" s="63">
        <f t="shared" si="0"/>
        <v>8.0000000000000007E-5</v>
      </c>
      <c r="G93" s="63">
        <v>8.0000000000000007E-5</v>
      </c>
      <c r="H93" s="64" t="str">
        <f t="shared" si="1"/>
        <v>Wie wird getestet (Wer, wie oft)?</v>
      </c>
      <c r="I93" s="59">
        <f t="shared" si="2"/>
        <v>0</v>
      </c>
      <c r="J93" s="65">
        <v>23</v>
      </c>
      <c r="K93" s="30"/>
      <c r="L93" s="30"/>
      <c r="M93" s="30"/>
      <c r="N93" s="21"/>
    </row>
    <row r="94" spans="1:14" x14ac:dyDescent="0.2">
      <c r="A94" s="21"/>
      <c r="B94" s="21"/>
      <c r="C94" s="62">
        <v>24</v>
      </c>
      <c r="D94" s="59" t="str">
        <f>Matrix!C34</f>
        <v>Was wird gestestet (Umfang)?</v>
      </c>
      <c r="E94" s="59">
        <f>Matrix!D34</f>
        <v>0</v>
      </c>
      <c r="F94" s="63">
        <f t="shared" si="0"/>
        <v>6.9999999999999994E-5</v>
      </c>
      <c r="G94" s="63">
        <v>6.9999999999999994E-5</v>
      </c>
      <c r="H94" s="64" t="str">
        <f t="shared" si="1"/>
        <v>Was wird gestestet (Umfang)?</v>
      </c>
      <c r="I94" s="59">
        <f t="shared" si="2"/>
        <v>0</v>
      </c>
      <c r="J94" s="65">
        <v>24</v>
      </c>
      <c r="K94" s="30"/>
      <c r="L94" s="30"/>
      <c r="M94" s="30"/>
      <c r="N94" s="21"/>
    </row>
    <row r="95" spans="1:14" x14ac:dyDescent="0.2">
      <c r="A95" s="21"/>
      <c r="B95" s="21"/>
      <c r="C95" s="62">
        <v>25</v>
      </c>
      <c r="D95" s="59" t="str">
        <f>Matrix!C35</f>
        <v>vorgeschlagener Stichtag</v>
      </c>
      <c r="E95" s="59">
        <f>Matrix!D35</f>
        <v>0</v>
      </c>
      <c r="F95" s="63">
        <f t="shared" si="0"/>
        <v>6.0000000000000002E-5</v>
      </c>
      <c r="G95" s="63">
        <v>6.0000000000000002E-5</v>
      </c>
      <c r="H95" s="64" t="str">
        <f t="shared" si="1"/>
        <v>vorgeschlagener Stichtag</v>
      </c>
      <c r="I95" s="59">
        <f t="shared" si="2"/>
        <v>0</v>
      </c>
      <c r="J95" s="65">
        <v>25</v>
      </c>
      <c r="K95" s="30"/>
      <c r="L95" s="30"/>
      <c r="M95" s="30"/>
      <c r="N95" s="21"/>
    </row>
    <row r="96" spans="1:14" x14ac:dyDescent="0.2">
      <c r="A96" s="21"/>
      <c r="B96" s="21"/>
      <c r="C96" s="62">
        <v>26</v>
      </c>
      <c r="D96" s="59" t="str">
        <f>Matrix!C36</f>
        <v>Buchhaltung auf 2 Kontenplänen möglich?</v>
      </c>
      <c r="E96" s="59">
        <f>Matrix!D36</f>
        <v>0</v>
      </c>
      <c r="F96" s="63">
        <f t="shared" si="0"/>
        <v>5.0000000000000002E-5</v>
      </c>
      <c r="G96" s="63">
        <v>5.0000000000000002E-5</v>
      </c>
      <c r="H96" s="64" t="str">
        <f t="shared" si="1"/>
        <v>Buchhaltung auf 2 Kontenplänen möglich?</v>
      </c>
      <c r="I96" s="59">
        <f t="shared" si="2"/>
        <v>0</v>
      </c>
      <c r="J96" s="65">
        <v>26</v>
      </c>
      <c r="K96" s="30"/>
      <c r="L96" s="30"/>
      <c r="M96" s="30"/>
      <c r="N96" s="21"/>
    </row>
    <row r="97" spans="1:14" x14ac:dyDescent="0.2">
      <c r="A97" s="21"/>
      <c r="B97" s="21"/>
      <c r="C97" s="62">
        <v>27</v>
      </c>
      <c r="D97" s="59" t="str">
        <f>Matrix!C37</f>
        <v>Qualitätssicherungssystem?</v>
      </c>
      <c r="E97" s="59">
        <f>Matrix!D37</f>
        <v>0</v>
      </c>
      <c r="F97" s="63">
        <f t="shared" si="0"/>
        <v>4.0000000000000003E-5</v>
      </c>
      <c r="G97" s="63">
        <v>4.0000000000000003E-5</v>
      </c>
      <c r="H97" s="64" t="str">
        <f t="shared" si="1"/>
        <v>Qualitätssicherungssystem?</v>
      </c>
      <c r="I97" s="59">
        <f t="shared" si="2"/>
        <v>0</v>
      </c>
      <c r="J97" s="65">
        <v>27</v>
      </c>
      <c r="K97" s="30"/>
      <c r="L97" s="30"/>
      <c r="M97" s="30"/>
      <c r="N97" s="21"/>
    </row>
    <row r="98" spans="1:14" x14ac:dyDescent="0.2">
      <c r="A98" s="21"/>
      <c r="B98" s="21"/>
      <c r="C98" s="62">
        <v>28</v>
      </c>
      <c r="D98" s="59" t="str">
        <f>Matrix!C38</f>
        <v>Festpreis?</v>
      </c>
      <c r="E98" s="59">
        <f>Matrix!D38</f>
        <v>0</v>
      </c>
      <c r="F98" s="63">
        <f t="shared" si="0"/>
        <v>3.0000000000000001E-5</v>
      </c>
      <c r="G98" s="63">
        <v>3.0000000000000001E-5</v>
      </c>
      <c r="H98" s="64" t="str">
        <f t="shared" si="1"/>
        <v>Festpreis?</v>
      </c>
      <c r="I98" s="59">
        <f t="shared" si="2"/>
        <v>0</v>
      </c>
      <c r="J98" s="65">
        <v>28</v>
      </c>
      <c r="K98" s="30"/>
      <c r="L98" s="30"/>
      <c r="M98" s="30"/>
      <c r="N98" s="21"/>
    </row>
    <row r="99" spans="1:14" x14ac:dyDescent="0.2">
      <c r="A99" s="21"/>
      <c r="B99" s="21"/>
      <c r="C99" s="62">
        <v>29</v>
      </c>
      <c r="D99" s="59" t="str">
        <f>Matrix!C39</f>
        <v xml:space="preserve">weitere Nützlichkeiten </v>
      </c>
      <c r="E99" s="59">
        <f>Matrix!D39</f>
        <v>0</v>
      </c>
      <c r="F99" s="63">
        <f t="shared" si="0"/>
        <v>2.0000000000000002E-5</v>
      </c>
      <c r="G99" s="63">
        <v>2.0000000000000002E-5</v>
      </c>
      <c r="H99" s="64" t="str">
        <f t="shared" si="1"/>
        <v xml:space="preserve">weitere Nützlichkeiten </v>
      </c>
      <c r="I99" s="59">
        <f t="shared" si="2"/>
        <v>0</v>
      </c>
      <c r="J99" s="65">
        <v>29</v>
      </c>
      <c r="K99" s="30"/>
      <c r="L99" s="30"/>
      <c r="M99" s="30"/>
      <c r="N99" s="21"/>
    </row>
    <row r="100" spans="1:14" x14ac:dyDescent="0.2">
      <c r="A100" s="21"/>
      <c r="B100" s="21"/>
      <c r="C100" s="62">
        <v>30</v>
      </c>
      <c r="D100" s="59">
        <f>Matrix!C40</f>
        <v>0</v>
      </c>
      <c r="E100" s="59">
        <f>Matrix!D40</f>
        <v>0</v>
      </c>
      <c r="F100" s="63">
        <f t="shared" si="0"/>
        <v>1.0000000000000001E-5</v>
      </c>
      <c r="G100" s="63">
        <v>1.0000000000000001E-5</v>
      </c>
      <c r="H100" s="64">
        <f t="shared" si="1"/>
        <v>0</v>
      </c>
      <c r="I100" s="59">
        <f t="shared" si="2"/>
        <v>0</v>
      </c>
      <c r="J100" s="65">
        <v>30</v>
      </c>
      <c r="K100" s="30"/>
      <c r="L100" s="30"/>
      <c r="M100" s="30"/>
      <c r="N100" s="21"/>
    </row>
    <row r="101" spans="1:14" x14ac:dyDescent="0.2">
      <c r="D101" s="31"/>
    </row>
    <row r="102" spans="1:14" x14ac:dyDescent="0.2">
      <c r="D102" s="31"/>
    </row>
    <row r="103" spans="1:14" x14ac:dyDescent="0.2">
      <c r="D103" s="31"/>
    </row>
    <row r="104" spans="1:14" x14ac:dyDescent="0.2">
      <c r="D104" s="31"/>
    </row>
    <row r="105" spans="1:14" x14ac:dyDescent="0.2">
      <c r="D105" s="31"/>
    </row>
  </sheetData>
  <sheetProtection password="BF10" sheet="1" objects="1" scenarios="1" selectLockedCells="1"/>
  <pageMargins left="0.35433070866141736" right="0.11811023622047245" top="0.59055118110236227" bottom="0.23622047244094491" header="0" footer="3.937007874015748E-2"/>
  <pageSetup scale="81" orientation="portrait" r:id="rId1"/>
  <headerFooter>
    <oddFooter>&amp;L&amp;8ControllerSpielwiese.de&amp;C&amp;8Seite &amp;P&amp;R&amp;8&amp;A / vertraulich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L202"/>
  <sheetViews>
    <sheetView tabSelected="1" workbookViewId="0">
      <pane ySplit="12" topLeftCell="A13" activePane="bottomLeft" state="frozen"/>
      <selection pane="bottomLeft"/>
    </sheetView>
  </sheetViews>
  <sheetFormatPr baseColWidth="10" defaultColWidth="11.42578125" defaultRowHeight="15" x14ac:dyDescent="0.25"/>
  <cols>
    <col min="1" max="1" width="1.42578125" style="32" customWidth="1"/>
    <col min="2" max="2" width="3.28515625" style="32" customWidth="1"/>
    <col min="3" max="3" width="4" style="32" customWidth="1"/>
    <col min="4" max="4" width="60.85546875" style="32" customWidth="1"/>
    <col min="5" max="16384" width="11.42578125" style="32"/>
  </cols>
  <sheetData>
    <row r="1" spans="2:12" ht="6.75" customHeight="1" x14ac:dyDescent="0.25"/>
    <row r="2" spans="2:12" ht="21" x14ac:dyDescent="0.35">
      <c r="B2" s="113" t="s">
        <v>78</v>
      </c>
      <c r="C2" s="114"/>
      <c r="D2" s="114"/>
      <c r="E2" s="114"/>
      <c r="F2" s="114"/>
      <c r="G2" s="114"/>
      <c r="H2" s="114"/>
      <c r="I2" s="114"/>
      <c r="J2" s="114"/>
    </row>
    <row r="3" spans="2:12" ht="15" customHeight="1" x14ac:dyDescent="0.25">
      <c r="B3" s="115"/>
      <c r="C3" s="116"/>
      <c r="D3" s="117"/>
      <c r="E3" s="117"/>
      <c r="F3" s="117"/>
      <c r="G3" s="118"/>
      <c r="H3" s="118"/>
      <c r="I3" s="118"/>
      <c r="J3" s="118"/>
    </row>
    <row r="4" spans="2:12" ht="15" customHeight="1" x14ac:dyDescent="0.25">
      <c r="B4" s="119"/>
      <c r="C4" s="120"/>
      <c r="D4" s="121"/>
      <c r="E4" s="121"/>
      <c r="F4" s="121"/>
      <c r="G4" s="122"/>
      <c r="H4" s="122"/>
      <c r="I4" s="122"/>
      <c r="J4" s="122"/>
      <c r="L4" s="33"/>
    </row>
    <row r="5" spans="2:12" ht="8.25" customHeight="1" x14ac:dyDescent="0.25"/>
    <row r="6" spans="2:12" ht="15" customHeight="1" x14ac:dyDescent="0.3">
      <c r="B6" s="34" t="s">
        <v>27</v>
      </c>
      <c r="C6" s="35"/>
      <c r="D6" s="35"/>
      <c r="E6" s="35"/>
      <c r="F6" s="35"/>
      <c r="G6" s="35"/>
      <c r="H6" s="35"/>
      <c r="I6" s="35"/>
      <c r="J6" s="35"/>
    </row>
    <row r="7" spans="2:12" ht="6.75" customHeight="1" x14ac:dyDescent="0.3">
      <c r="B7" s="35"/>
      <c r="C7" s="35"/>
      <c r="D7" s="35"/>
      <c r="E7" s="35"/>
      <c r="F7" s="35"/>
      <c r="G7" s="35"/>
      <c r="H7" s="36"/>
      <c r="I7" s="37"/>
      <c r="J7" s="35"/>
    </row>
    <row r="8" spans="2:12" ht="15.75" x14ac:dyDescent="0.25">
      <c r="B8" s="35"/>
      <c r="C8" s="38" t="s">
        <v>28</v>
      </c>
      <c r="D8" s="39" t="s">
        <v>67</v>
      </c>
      <c r="E8" s="35"/>
      <c r="F8" s="35"/>
      <c r="G8" s="35"/>
      <c r="H8" s="40"/>
      <c r="I8" s="35"/>
      <c r="J8" s="35"/>
      <c r="L8" s="33"/>
    </row>
    <row r="9" spans="2:12" ht="15.75" x14ac:dyDescent="0.25">
      <c r="B9" s="35"/>
      <c r="C9" s="38" t="s">
        <v>29</v>
      </c>
      <c r="D9" s="39" t="s">
        <v>52</v>
      </c>
      <c r="E9" s="35"/>
      <c r="F9" s="35"/>
      <c r="G9" s="35"/>
      <c r="H9" s="40"/>
      <c r="I9" s="35"/>
      <c r="J9" s="35"/>
    </row>
    <row r="10" spans="2:12" ht="15.75" x14ac:dyDescent="0.25">
      <c r="B10" s="35"/>
      <c r="C10" s="38" t="s">
        <v>30</v>
      </c>
      <c r="D10" s="39" t="s">
        <v>31</v>
      </c>
      <c r="E10" s="35"/>
      <c r="F10" s="35"/>
      <c r="G10" s="35"/>
      <c r="H10" s="40"/>
      <c r="I10" s="41"/>
      <c r="J10" s="35"/>
      <c r="L10" s="42"/>
    </row>
    <row r="11" spans="2:12" ht="15.75" x14ac:dyDescent="0.25">
      <c r="B11" s="35"/>
      <c r="C11" s="38" t="s">
        <v>32</v>
      </c>
      <c r="D11" s="39" t="s">
        <v>109</v>
      </c>
      <c r="E11" s="35"/>
      <c r="F11" s="35"/>
      <c r="G11" s="35"/>
      <c r="H11" s="40"/>
      <c r="I11" s="41"/>
      <c r="J11" s="35"/>
    </row>
    <row r="12" spans="2:12" ht="6.75" customHeight="1" x14ac:dyDescent="0.3">
      <c r="B12" s="35"/>
      <c r="C12" s="35"/>
      <c r="D12" s="35"/>
      <c r="E12" s="35"/>
      <c r="F12" s="35"/>
      <c r="G12" s="35"/>
      <c r="H12" s="36"/>
      <c r="I12" s="37"/>
      <c r="J12" s="35"/>
    </row>
    <row r="13" spans="2:12" ht="18.75" x14ac:dyDescent="0.3">
      <c r="B13" s="34" t="str">
        <f>CONCATENATE($C$8," ",$D$8)</f>
        <v>1. Technische Informationen zur Anwendung des Entscheidungsmatrix-Tools</v>
      </c>
      <c r="C13" s="35"/>
      <c r="D13" s="35"/>
      <c r="E13" s="35"/>
      <c r="F13" s="35"/>
      <c r="G13" s="35"/>
      <c r="H13" s="35"/>
      <c r="I13" s="35"/>
      <c r="J13" s="35"/>
    </row>
    <row r="14" spans="2:12" x14ac:dyDescent="0.25">
      <c r="B14" s="35"/>
      <c r="C14" s="35"/>
      <c r="D14" s="35"/>
      <c r="E14" s="35"/>
      <c r="F14" s="35"/>
      <c r="G14" s="35"/>
      <c r="H14" s="35"/>
      <c r="I14" s="35"/>
      <c r="J14" s="35"/>
    </row>
    <row r="15" spans="2:12" ht="15.75" x14ac:dyDescent="0.25">
      <c r="B15" s="43"/>
      <c r="C15" s="44" t="s">
        <v>33</v>
      </c>
      <c r="D15" s="44"/>
      <c r="E15" s="44"/>
      <c r="F15" s="44"/>
      <c r="G15" s="44"/>
      <c r="H15" s="44"/>
      <c r="I15" s="44"/>
      <c r="J15" s="44"/>
    </row>
    <row r="16" spans="2:12" ht="15.75" x14ac:dyDescent="0.25">
      <c r="B16" s="35"/>
      <c r="C16" s="45" t="s">
        <v>34</v>
      </c>
      <c r="D16" s="44"/>
      <c r="E16" s="44"/>
      <c r="F16" s="45" t="s">
        <v>35</v>
      </c>
      <c r="G16" s="44"/>
      <c r="H16" s="44"/>
      <c r="I16" s="44"/>
      <c r="J16" s="44"/>
    </row>
    <row r="17" spans="2:10" ht="15.75" x14ac:dyDescent="0.25">
      <c r="B17" s="35"/>
      <c r="C17" s="44"/>
      <c r="D17" s="46" t="s">
        <v>111</v>
      </c>
      <c r="E17" s="44"/>
      <c r="F17" s="48" t="s">
        <v>55</v>
      </c>
      <c r="G17" s="48"/>
      <c r="H17" s="47"/>
      <c r="I17" s="44"/>
      <c r="J17" s="44"/>
    </row>
    <row r="18" spans="2:10" ht="15" customHeight="1" x14ac:dyDescent="0.25">
      <c r="B18" s="35"/>
      <c r="C18" s="44"/>
      <c r="D18" s="46" t="s">
        <v>119</v>
      </c>
      <c r="E18" s="44"/>
      <c r="F18" s="48" t="s">
        <v>53</v>
      </c>
      <c r="G18" s="48"/>
      <c r="H18" s="47"/>
      <c r="I18" s="44"/>
      <c r="J18" s="44"/>
    </row>
    <row r="19" spans="2:10" ht="15" customHeight="1" x14ac:dyDescent="0.25">
      <c r="B19" s="35"/>
      <c r="C19" s="44"/>
      <c r="D19" s="46" t="s">
        <v>120</v>
      </c>
      <c r="E19" s="44"/>
      <c r="F19" s="48" t="s">
        <v>56</v>
      </c>
      <c r="G19" s="48"/>
      <c r="H19" s="44"/>
      <c r="I19" s="44"/>
      <c r="J19" s="44"/>
    </row>
    <row r="20" spans="2:10" ht="15" customHeight="1" x14ac:dyDescent="0.25">
      <c r="B20" s="35"/>
      <c r="C20" s="44"/>
      <c r="D20" s="46" t="s">
        <v>121</v>
      </c>
      <c r="E20" s="44"/>
      <c r="F20" s="48" t="s">
        <v>57</v>
      </c>
      <c r="G20" s="48"/>
      <c r="H20" s="47"/>
      <c r="I20" s="44"/>
      <c r="J20" s="44"/>
    </row>
    <row r="21" spans="2:10" ht="15" customHeight="1" x14ac:dyDescent="0.25">
      <c r="B21" s="35"/>
      <c r="C21" s="44"/>
      <c r="D21" s="49" t="s">
        <v>122</v>
      </c>
      <c r="E21" s="44"/>
      <c r="F21" s="48" t="s">
        <v>58</v>
      </c>
      <c r="G21" s="47"/>
      <c r="H21" s="47"/>
      <c r="I21" s="44"/>
      <c r="J21" s="44"/>
    </row>
    <row r="22" spans="2:10" ht="15" customHeight="1" x14ac:dyDescent="0.25">
      <c r="B22" s="35"/>
      <c r="C22" s="44"/>
      <c r="D22" s="50" t="s">
        <v>54</v>
      </c>
      <c r="E22" s="44"/>
      <c r="F22" s="44"/>
      <c r="G22" s="44"/>
      <c r="H22" s="44"/>
      <c r="I22" s="44"/>
      <c r="J22" s="44"/>
    </row>
    <row r="23" spans="2:10" ht="15" customHeight="1" x14ac:dyDescent="0.25">
      <c r="B23" s="35"/>
      <c r="C23" s="44"/>
      <c r="D23" s="51"/>
      <c r="E23" s="44"/>
      <c r="F23" s="44"/>
      <c r="G23" s="44"/>
      <c r="H23" s="44"/>
      <c r="I23" s="44"/>
      <c r="J23" s="44"/>
    </row>
    <row r="24" spans="2:10" ht="15" customHeight="1" x14ac:dyDescent="0.25">
      <c r="B24" s="35"/>
      <c r="C24" s="44" t="s">
        <v>77</v>
      </c>
      <c r="D24" s="44"/>
      <c r="E24" s="44"/>
      <c r="F24" s="44"/>
      <c r="G24" s="44"/>
      <c r="H24" s="44"/>
      <c r="I24" s="44"/>
      <c r="J24" s="44"/>
    </row>
    <row r="25" spans="2:10" ht="15" customHeight="1" x14ac:dyDescent="0.25">
      <c r="B25" s="35"/>
      <c r="C25" s="35" t="s">
        <v>64</v>
      </c>
      <c r="D25" s="44"/>
      <c r="E25" s="44"/>
      <c r="F25" s="44"/>
      <c r="G25" s="44"/>
      <c r="H25" s="44"/>
      <c r="I25" s="44"/>
      <c r="J25" s="44"/>
    </row>
    <row r="26" spans="2:10" ht="15" customHeight="1" x14ac:dyDescent="0.25">
      <c r="B26" s="35"/>
      <c r="C26" s="35" t="s">
        <v>65</v>
      </c>
      <c r="D26" s="44"/>
      <c r="E26" s="44"/>
      <c r="F26" s="44"/>
      <c r="G26" s="44"/>
      <c r="H26" s="44"/>
      <c r="I26" s="44"/>
      <c r="J26" s="44"/>
    </row>
    <row r="27" spans="2:10" ht="15" customHeight="1" x14ac:dyDescent="0.25">
      <c r="B27" s="35"/>
      <c r="C27" s="44" t="s">
        <v>118</v>
      </c>
      <c r="D27" s="44"/>
      <c r="E27" s="44"/>
      <c r="F27" s="44"/>
      <c r="G27" s="44"/>
      <c r="H27" s="44"/>
      <c r="I27" s="44"/>
      <c r="J27" s="44"/>
    </row>
    <row r="28" spans="2:10" ht="15" customHeight="1" x14ac:dyDescent="0.25">
      <c r="B28" s="35"/>
      <c r="C28" s="44" t="s">
        <v>36</v>
      </c>
      <c r="D28" s="44"/>
      <c r="E28" s="44"/>
      <c r="F28" s="44"/>
      <c r="G28" s="44"/>
      <c r="H28" s="44"/>
      <c r="I28" s="44"/>
      <c r="J28" s="44"/>
    </row>
    <row r="29" spans="2:10" ht="15" customHeight="1" x14ac:dyDescent="0.25">
      <c r="B29" s="35"/>
      <c r="C29" s="44"/>
      <c r="D29" s="44"/>
      <c r="E29" s="44"/>
      <c r="F29" s="44"/>
      <c r="G29" s="44"/>
      <c r="H29" s="44"/>
      <c r="I29" s="44"/>
      <c r="J29" s="44"/>
    </row>
    <row r="30" spans="2:10" ht="15" customHeight="1" x14ac:dyDescent="0.25">
      <c r="B30" s="35"/>
      <c r="C30" s="44"/>
      <c r="D30" s="44" t="s">
        <v>59</v>
      </c>
      <c r="E30" s="44"/>
      <c r="F30" s="44"/>
      <c r="G30" s="44"/>
      <c r="H30" s="44"/>
      <c r="I30" s="44"/>
      <c r="J30" s="44"/>
    </row>
    <row r="31" spans="2:10" ht="15" customHeight="1" x14ac:dyDescent="0.25">
      <c r="B31" s="35"/>
      <c r="C31" s="44"/>
      <c r="D31" s="44" t="s">
        <v>61</v>
      </c>
      <c r="E31" s="44"/>
      <c r="F31" s="44"/>
      <c r="G31" s="44"/>
      <c r="H31" s="44"/>
      <c r="I31" s="44"/>
      <c r="J31" s="44"/>
    </row>
    <row r="32" spans="2:10" ht="15" customHeight="1" x14ac:dyDescent="0.25">
      <c r="B32" s="35"/>
      <c r="C32" s="44"/>
      <c r="D32" s="44" t="s">
        <v>62</v>
      </c>
      <c r="E32" s="44"/>
      <c r="F32" s="44"/>
      <c r="G32" s="44"/>
      <c r="H32" s="44"/>
      <c r="I32" s="44"/>
      <c r="J32" s="44"/>
    </row>
    <row r="33" spans="2:10" ht="15" customHeight="1" x14ac:dyDescent="0.25">
      <c r="B33" s="35"/>
      <c r="C33" s="44"/>
      <c r="D33" s="44" t="s">
        <v>37</v>
      </c>
      <c r="E33" s="44"/>
      <c r="F33" s="44"/>
      <c r="G33" s="44"/>
      <c r="H33" s="44"/>
      <c r="I33" s="44"/>
      <c r="J33" s="44"/>
    </row>
    <row r="34" spans="2:10" ht="15" customHeight="1" x14ac:dyDescent="0.25">
      <c r="B34" s="35"/>
      <c r="C34" s="44"/>
      <c r="D34" s="44" t="s">
        <v>63</v>
      </c>
      <c r="E34" s="44"/>
      <c r="F34" s="44"/>
      <c r="G34" s="44"/>
      <c r="H34" s="44"/>
      <c r="I34" s="44"/>
      <c r="J34" s="44"/>
    </row>
    <row r="35" spans="2:10" ht="15" customHeight="1" x14ac:dyDescent="0.25">
      <c r="B35" s="35"/>
      <c r="C35" s="44"/>
      <c r="D35" s="44" t="s">
        <v>60</v>
      </c>
      <c r="E35" s="44"/>
      <c r="F35" s="44"/>
      <c r="G35" s="44"/>
      <c r="H35" s="44"/>
      <c r="I35" s="44"/>
      <c r="J35" s="44"/>
    </row>
    <row r="36" spans="2:10" ht="15" customHeight="1" x14ac:dyDescent="0.25">
      <c r="B36" s="35"/>
      <c r="C36" s="44"/>
      <c r="D36" s="44" t="s">
        <v>38</v>
      </c>
      <c r="E36" s="44"/>
      <c r="F36" s="44"/>
      <c r="G36" s="44"/>
      <c r="H36" s="44"/>
      <c r="I36" s="44"/>
      <c r="J36" s="44"/>
    </row>
    <row r="37" spans="2:10" ht="15" customHeight="1" x14ac:dyDescent="0.25">
      <c r="B37" s="35"/>
      <c r="C37" s="44"/>
      <c r="D37" s="44" t="s">
        <v>112</v>
      </c>
      <c r="E37" s="44"/>
      <c r="F37" s="44"/>
      <c r="G37" s="44"/>
      <c r="H37" s="44"/>
      <c r="I37" s="44"/>
      <c r="J37" s="44"/>
    </row>
    <row r="38" spans="2:10" ht="15.75" x14ac:dyDescent="0.25">
      <c r="B38" s="35"/>
      <c r="C38" s="44"/>
      <c r="D38" s="44"/>
      <c r="E38" s="44"/>
      <c r="F38" s="44"/>
      <c r="G38" s="44"/>
      <c r="H38" s="44"/>
      <c r="I38" s="44"/>
      <c r="J38" s="44"/>
    </row>
    <row r="39" spans="2:10" ht="15.75" x14ac:dyDescent="0.25">
      <c r="B39" s="35"/>
      <c r="C39" s="50" t="s">
        <v>66</v>
      </c>
      <c r="D39" s="44"/>
      <c r="E39" s="44"/>
      <c r="F39" s="44"/>
      <c r="G39" s="44"/>
      <c r="H39" s="44"/>
      <c r="I39" s="44"/>
      <c r="J39" s="44"/>
    </row>
    <row r="40" spans="2:10" ht="15.75" x14ac:dyDescent="0.25">
      <c r="B40" s="35"/>
      <c r="C40" s="44"/>
      <c r="D40" s="44"/>
      <c r="E40" s="44"/>
      <c r="F40" s="44"/>
      <c r="G40" s="44"/>
      <c r="H40" s="44"/>
      <c r="I40" s="44"/>
      <c r="J40" s="44"/>
    </row>
    <row r="41" spans="2:10" ht="15.75" x14ac:dyDescent="0.25">
      <c r="B41" s="35"/>
      <c r="C41" s="52" t="s">
        <v>68</v>
      </c>
      <c r="D41" s="44"/>
      <c r="E41" s="44"/>
      <c r="F41" s="44"/>
      <c r="G41" s="44"/>
      <c r="H41" s="44"/>
      <c r="I41" s="44"/>
      <c r="J41" s="44"/>
    </row>
    <row r="42" spans="2:10" ht="15.75" x14ac:dyDescent="0.25">
      <c r="B42" s="35"/>
      <c r="C42" s="52" t="s">
        <v>71</v>
      </c>
      <c r="D42" s="52"/>
      <c r="E42" s="44"/>
      <c r="F42" s="44"/>
      <c r="G42" s="44"/>
      <c r="H42" s="44"/>
      <c r="I42" s="44"/>
      <c r="J42" s="44"/>
    </row>
    <row r="43" spans="2:10" ht="15.75" x14ac:dyDescent="0.25">
      <c r="B43" s="35"/>
      <c r="C43" s="52" t="s">
        <v>72</v>
      </c>
      <c r="D43" s="52"/>
      <c r="E43" s="44"/>
      <c r="F43" s="44"/>
      <c r="G43" s="44"/>
      <c r="H43" s="44"/>
      <c r="I43" s="44"/>
      <c r="J43" s="44"/>
    </row>
    <row r="44" spans="2:10" ht="15.75" x14ac:dyDescent="0.25">
      <c r="B44" s="35"/>
      <c r="C44" s="52" t="s">
        <v>70</v>
      </c>
      <c r="D44" s="52"/>
      <c r="E44" s="44"/>
      <c r="F44" s="44"/>
      <c r="G44" s="44"/>
      <c r="H44" s="44"/>
      <c r="I44" s="44"/>
      <c r="J44" s="44"/>
    </row>
    <row r="45" spans="2:10" ht="15.75" x14ac:dyDescent="0.25">
      <c r="B45" s="35"/>
      <c r="C45" s="52" t="s">
        <v>69</v>
      </c>
      <c r="D45" s="52"/>
      <c r="E45" s="44"/>
      <c r="F45" s="44"/>
      <c r="G45" s="44"/>
      <c r="H45" s="44"/>
      <c r="I45" s="44"/>
      <c r="J45" s="44"/>
    </row>
    <row r="46" spans="2:10" ht="15.75" x14ac:dyDescent="0.25">
      <c r="B46" s="35"/>
      <c r="C46" s="52" t="s">
        <v>73</v>
      </c>
      <c r="D46" s="52"/>
      <c r="E46" s="44"/>
      <c r="F46" s="44"/>
      <c r="G46" s="44"/>
      <c r="H46" s="44"/>
      <c r="I46" s="44"/>
      <c r="J46" s="44"/>
    </row>
    <row r="47" spans="2:10" ht="15.75" x14ac:dyDescent="0.25">
      <c r="B47" s="35"/>
      <c r="C47" s="52" t="s">
        <v>74</v>
      </c>
      <c r="D47" s="44"/>
      <c r="E47" s="44"/>
      <c r="F47" s="44"/>
      <c r="G47" s="44"/>
      <c r="H47" s="44"/>
      <c r="I47" s="44"/>
      <c r="J47" s="44"/>
    </row>
    <row r="48" spans="2:10" ht="15.75" x14ac:dyDescent="0.25">
      <c r="B48" s="35"/>
      <c r="C48" s="52" t="s">
        <v>75</v>
      </c>
      <c r="D48" s="44"/>
      <c r="E48" s="44"/>
      <c r="F48" s="44"/>
      <c r="G48" s="44"/>
      <c r="H48" s="44"/>
      <c r="I48" s="44"/>
      <c r="J48" s="44"/>
    </row>
    <row r="49" spans="2:10" ht="15.75" x14ac:dyDescent="0.25">
      <c r="B49" s="35"/>
      <c r="C49" s="52" t="s">
        <v>76</v>
      </c>
      <c r="D49" s="44"/>
      <c r="E49" s="44"/>
      <c r="F49" s="44"/>
      <c r="G49" s="44"/>
      <c r="H49" s="44"/>
      <c r="I49" s="44"/>
      <c r="J49" s="44"/>
    </row>
    <row r="50" spans="2:10" ht="15.75" x14ac:dyDescent="0.25">
      <c r="B50" s="35"/>
      <c r="C50" s="52" t="s">
        <v>79</v>
      </c>
      <c r="D50" s="44"/>
      <c r="E50" s="44"/>
      <c r="F50" s="44"/>
      <c r="G50" s="44"/>
      <c r="H50" s="44"/>
      <c r="I50" s="44"/>
      <c r="J50" s="44"/>
    </row>
    <row r="51" spans="2:10" ht="15.75" x14ac:dyDescent="0.25">
      <c r="B51" s="35"/>
      <c r="C51" s="52" t="s">
        <v>80</v>
      </c>
      <c r="D51" s="44"/>
      <c r="E51" s="44"/>
      <c r="F51" s="44"/>
      <c r="G51" s="44"/>
      <c r="H51" s="44"/>
      <c r="I51" s="44"/>
      <c r="J51" s="44"/>
    </row>
    <row r="52" spans="2:10" ht="15.75" x14ac:dyDescent="0.25">
      <c r="B52" s="35"/>
      <c r="C52" s="52" t="s">
        <v>113</v>
      </c>
      <c r="D52" s="44"/>
      <c r="E52" s="44"/>
      <c r="F52" s="44"/>
      <c r="G52" s="44"/>
      <c r="H52" s="44"/>
      <c r="I52" s="44"/>
      <c r="J52" s="44"/>
    </row>
    <row r="53" spans="2:10" ht="15.75" x14ac:dyDescent="0.25">
      <c r="B53" s="35"/>
      <c r="C53" s="52" t="s">
        <v>114</v>
      </c>
      <c r="D53" s="44"/>
      <c r="E53" s="44"/>
      <c r="F53" s="44"/>
      <c r="G53" s="44"/>
      <c r="H53" s="44"/>
      <c r="I53" s="44"/>
      <c r="J53" s="44"/>
    </row>
    <row r="54" spans="2:10" ht="15.75" x14ac:dyDescent="0.25">
      <c r="B54" s="35"/>
      <c r="C54" s="52" t="s">
        <v>39</v>
      </c>
      <c r="D54" s="44"/>
      <c r="E54" s="44"/>
      <c r="F54" s="44"/>
      <c r="G54" s="44"/>
      <c r="H54" s="44"/>
      <c r="I54" s="44"/>
      <c r="J54" s="44"/>
    </row>
    <row r="55" spans="2:10" ht="15.75" x14ac:dyDescent="0.25">
      <c r="B55" s="35"/>
      <c r="C55" s="52" t="s">
        <v>123</v>
      </c>
      <c r="D55" s="44"/>
      <c r="E55" s="44"/>
      <c r="F55" s="44"/>
      <c r="G55" s="44"/>
      <c r="H55" s="44"/>
      <c r="I55" s="44"/>
      <c r="J55" s="44"/>
    </row>
    <row r="56" spans="2:10" ht="15.75" x14ac:dyDescent="0.25">
      <c r="B56" s="35"/>
      <c r="C56" s="35"/>
      <c r="D56" s="44"/>
      <c r="E56" s="44"/>
      <c r="F56" s="44"/>
      <c r="G56" s="44"/>
      <c r="H56" s="44"/>
      <c r="I56" s="44"/>
      <c r="J56" s="44"/>
    </row>
    <row r="57" spans="2:10" ht="15.75" x14ac:dyDescent="0.25">
      <c r="B57" s="35"/>
      <c r="C57" s="50" t="s">
        <v>81</v>
      </c>
      <c r="D57" s="44"/>
      <c r="E57" s="44"/>
      <c r="F57" s="44"/>
      <c r="G57" s="44"/>
      <c r="H57" s="44"/>
      <c r="I57" s="44"/>
      <c r="J57" s="44"/>
    </row>
    <row r="58" spans="2:10" ht="15.75" x14ac:dyDescent="0.25">
      <c r="B58" s="35"/>
      <c r="C58" s="44"/>
      <c r="D58" s="44"/>
      <c r="E58" s="44"/>
      <c r="F58" s="44"/>
      <c r="G58" s="44"/>
      <c r="H58" s="44"/>
      <c r="I58" s="44"/>
      <c r="J58" s="44"/>
    </row>
    <row r="59" spans="2:10" ht="15.75" x14ac:dyDescent="0.25">
      <c r="B59" s="35"/>
      <c r="C59" s="52" t="s">
        <v>90</v>
      </c>
      <c r="D59" s="44"/>
      <c r="E59" s="44"/>
      <c r="F59" s="44"/>
      <c r="G59" s="44"/>
      <c r="H59" s="44"/>
      <c r="I59" s="44"/>
      <c r="J59" s="44"/>
    </row>
    <row r="60" spans="2:10" ht="15.75" x14ac:dyDescent="0.25">
      <c r="B60" s="35"/>
      <c r="C60" s="52" t="s">
        <v>82</v>
      </c>
      <c r="D60" s="44"/>
      <c r="E60" s="44"/>
      <c r="F60" s="44"/>
      <c r="G60" s="44"/>
      <c r="H60" s="44"/>
      <c r="I60" s="44"/>
      <c r="J60" s="44"/>
    </row>
    <row r="61" spans="2:10" ht="15.75" x14ac:dyDescent="0.25">
      <c r="B61" s="35"/>
      <c r="C61" s="52" t="s">
        <v>83</v>
      </c>
      <c r="D61" s="44"/>
      <c r="E61" s="44"/>
      <c r="F61" s="44"/>
      <c r="G61" s="44"/>
      <c r="H61" s="44"/>
      <c r="I61" s="44"/>
      <c r="J61" s="44"/>
    </row>
    <row r="62" spans="2:10" ht="15.75" x14ac:dyDescent="0.25">
      <c r="B62" s="35"/>
      <c r="C62" s="52" t="s">
        <v>88</v>
      </c>
      <c r="D62" s="44"/>
      <c r="E62" s="44"/>
      <c r="F62" s="44"/>
      <c r="G62" s="44"/>
      <c r="H62" s="44"/>
      <c r="I62" s="44"/>
      <c r="J62" s="44"/>
    </row>
    <row r="63" spans="2:10" ht="15.75" x14ac:dyDescent="0.25">
      <c r="B63" s="35"/>
      <c r="C63" s="52" t="s">
        <v>86</v>
      </c>
      <c r="D63" s="44"/>
      <c r="E63" s="44"/>
      <c r="F63" s="44"/>
      <c r="G63" s="44"/>
      <c r="H63" s="44"/>
      <c r="I63" s="44"/>
      <c r="J63" s="44"/>
    </row>
    <row r="64" spans="2:10" ht="15.75" x14ac:dyDescent="0.25">
      <c r="B64" s="35"/>
      <c r="C64" s="52" t="s">
        <v>84</v>
      </c>
      <c r="D64" s="44"/>
      <c r="E64" s="44"/>
      <c r="F64" s="44"/>
      <c r="G64" s="44"/>
      <c r="H64" s="44"/>
      <c r="I64" s="44"/>
      <c r="J64" s="44"/>
    </row>
    <row r="65" spans="2:10" ht="15.75" x14ac:dyDescent="0.25">
      <c r="B65" s="35"/>
      <c r="C65" s="52" t="s">
        <v>85</v>
      </c>
      <c r="D65" s="44"/>
      <c r="E65" s="44"/>
      <c r="F65" s="44"/>
      <c r="G65" s="44"/>
      <c r="H65" s="44"/>
      <c r="I65" s="44"/>
      <c r="J65" s="44"/>
    </row>
    <row r="66" spans="2:10" ht="15.75" x14ac:dyDescent="0.25">
      <c r="B66" s="35"/>
      <c r="C66" s="52" t="s">
        <v>87</v>
      </c>
      <c r="D66" s="44"/>
      <c r="E66" s="44"/>
      <c r="F66" s="44"/>
      <c r="G66" s="44"/>
      <c r="H66" s="44"/>
      <c r="I66" s="44"/>
      <c r="J66" s="44"/>
    </row>
    <row r="67" spans="2:10" ht="15.75" x14ac:dyDescent="0.25">
      <c r="B67" s="35"/>
      <c r="C67" s="44"/>
      <c r="D67" s="44"/>
      <c r="E67" s="44"/>
      <c r="F67" s="44"/>
      <c r="G67" s="44"/>
      <c r="H67" s="44"/>
      <c r="I67" s="44"/>
      <c r="J67" s="44"/>
    </row>
    <row r="68" spans="2:10" ht="15.75" x14ac:dyDescent="0.25">
      <c r="B68" s="35"/>
      <c r="C68" s="50" t="s">
        <v>89</v>
      </c>
      <c r="D68" s="44"/>
      <c r="E68" s="44"/>
      <c r="F68" s="44"/>
      <c r="G68" s="44"/>
      <c r="H68" s="44"/>
      <c r="I68" s="44"/>
      <c r="J68" s="44"/>
    </row>
    <row r="69" spans="2:10" ht="15.75" x14ac:dyDescent="0.25">
      <c r="B69" s="35"/>
      <c r="C69" s="46"/>
      <c r="D69" s="44"/>
      <c r="E69" s="44"/>
      <c r="F69" s="44"/>
      <c r="G69" s="44"/>
      <c r="H69" s="44"/>
      <c r="I69" s="44"/>
      <c r="J69" s="44"/>
    </row>
    <row r="70" spans="2:10" ht="15.75" x14ac:dyDescent="0.25">
      <c r="B70" s="35"/>
      <c r="C70" s="52" t="s">
        <v>91</v>
      </c>
      <c r="D70" s="44"/>
      <c r="E70" s="44"/>
      <c r="F70" s="44"/>
      <c r="G70" s="44"/>
      <c r="H70" s="44"/>
      <c r="I70" s="44"/>
      <c r="J70" s="44"/>
    </row>
    <row r="71" spans="2:10" ht="15.75" x14ac:dyDescent="0.25">
      <c r="B71" s="35"/>
      <c r="C71" s="52" t="s">
        <v>82</v>
      </c>
      <c r="D71" s="44"/>
      <c r="E71" s="44"/>
      <c r="F71" s="44"/>
      <c r="G71" s="44"/>
      <c r="H71" s="44"/>
      <c r="I71" s="44"/>
      <c r="J71" s="44"/>
    </row>
    <row r="72" spans="2:10" ht="15.75" x14ac:dyDescent="0.25">
      <c r="B72" s="35"/>
      <c r="C72" s="52" t="s">
        <v>83</v>
      </c>
      <c r="D72" s="44"/>
      <c r="E72" s="44"/>
      <c r="F72" s="44"/>
      <c r="G72" s="44"/>
      <c r="H72" s="44"/>
      <c r="I72" s="44"/>
      <c r="J72" s="44"/>
    </row>
    <row r="73" spans="2:10" ht="15.75" x14ac:dyDescent="0.25">
      <c r="B73" s="35"/>
      <c r="C73" s="53" t="s">
        <v>88</v>
      </c>
      <c r="D73" s="44"/>
      <c r="E73" s="44"/>
      <c r="F73" s="44"/>
      <c r="G73" s="44"/>
      <c r="H73" s="44"/>
      <c r="I73" s="44"/>
      <c r="J73" s="44"/>
    </row>
    <row r="74" spans="2:10" ht="15.75" x14ac:dyDescent="0.25">
      <c r="B74" s="35"/>
      <c r="C74" s="53" t="s">
        <v>86</v>
      </c>
      <c r="D74" s="53"/>
      <c r="E74" s="44"/>
      <c r="F74" s="44"/>
      <c r="G74" s="44"/>
      <c r="H74" s="44"/>
      <c r="I74" s="44"/>
      <c r="J74" s="44"/>
    </row>
    <row r="75" spans="2:10" ht="15.75" x14ac:dyDescent="0.25">
      <c r="B75" s="35"/>
      <c r="C75" s="53" t="s">
        <v>84</v>
      </c>
      <c r="D75" s="44"/>
      <c r="E75" s="44"/>
      <c r="F75" s="44"/>
      <c r="G75" s="44"/>
      <c r="H75" s="44"/>
      <c r="I75" s="44"/>
      <c r="J75" s="44"/>
    </row>
    <row r="76" spans="2:10" ht="15.75" x14ac:dyDescent="0.25">
      <c r="B76" s="35"/>
      <c r="C76" s="53" t="s">
        <v>85</v>
      </c>
      <c r="D76" s="44"/>
      <c r="E76" s="44"/>
      <c r="F76" s="44"/>
      <c r="G76" s="44"/>
      <c r="H76" s="44"/>
      <c r="I76" s="44"/>
      <c r="J76" s="44"/>
    </row>
    <row r="77" spans="2:10" ht="15.75" x14ac:dyDescent="0.25">
      <c r="B77" s="35"/>
      <c r="C77" s="53" t="s">
        <v>87</v>
      </c>
      <c r="D77" s="44"/>
      <c r="E77" s="44"/>
      <c r="F77" s="44"/>
      <c r="G77" s="44"/>
      <c r="H77" s="44"/>
      <c r="I77" s="44"/>
      <c r="J77" s="44"/>
    </row>
    <row r="78" spans="2:10" ht="15.75" x14ac:dyDescent="0.25">
      <c r="B78" s="35"/>
      <c r="C78" s="44"/>
      <c r="D78" s="44"/>
      <c r="E78" s="44"/>
      <c r="F78" s="44"/>
      <c r="G78" s="44"/>
      <c r="H78" s="44"/>
      <c r="I78" s="44"/>
      <c r="J78" s="44"/>
    </row>
    <row r="79" spans="2:10" ht="15.75" x14ac:dyDescent="0.25">
      <c r="B79" s="35"/>
      <c r="C79" s="50" t="s">
        <v>92</v>
      </c>
      <c r="D79" s="44"/>
      <c r="E79" s="44"/>
      <c r="F79" s="44"/>
      <c r="G79" s="44"/>
      <c r="H79" s="44"/>
      <c r="I79" s="44"/>
      <c r="J79" s="44"/>
    </row>
    <row r="80" spans="2:10" ht="15.75" x14ac:dyDescent="0.25">
      <c r="B80" s="35"/>
      <c r="C80" s="46"/>
      <c r="D80" s="44"/>
      <c r="E80" s="44"/>
      <c r="F80" s="44"/>
      <c r="G80" s="44"/>
      <c r="H80" s="44"/>
      <c r="I80" s="44"/>
      <c r="J80" s="44"/>
    </row>
    <row r="81" spans="2:10" ht="15.75" x14ac:dyDescent="0.25">
      <c r="B81" s="35"/>
      <c r="C81" s="52" t="s">
        <v>93</v>
      </c>
      <c r="D81" s="44"/>
      <c r="E81" s="44"/>
      <c r="F81" s="44"/>
      <c r="G81" s="44"/>
      <c r="H81" s="44"/>
      <c r="I81" s="44"/>
      <c r="J81" s="44"/>
    </row>
    <row r="82" spans="2:10" ht="15.75" x14ac:dyDescent="0.25">
      <c r="B82" s="35"/>
      <c r="C82" s="52" t="s">
        <v>94</v>
      </c>
      <c r="D82" s="44"/>
      <c r="E82" s="44"/>
      <c r="F82" s="44"/>
      <c r="G82" s="44"/>
      <c r="H82" s="44"/>
      <c r="I82" s="44"/>
      <c r="J82" s="44"/>
    </row>
    <row r="83" spans="2:10" ht="15.75" x14ac:dyDescent="0.25">
      <c r="B83" s="35"/>
      <c r="C83" s="53" t="s">
        <v>95</v>
      </c>
      <c r="D83" s="44"/>
      <c r="E83" s="44"/>
      <c r="F83" s="44"/>
      <c r="G83" s="44"/>
      <c r="H83" s="44"/>
      <c r="I83" s="44"/>
      <c r="J83" s="44"/>
    </row>
    <row r="84" spans="2:10" ht="15.75" x14ac:dyDescent="0.25">
      <c r="B84" s="35"/>
      <c r="C84" s="53" t="s">
        <v>96</v>
      </c>
      <c r="D84" s="44"/>
      <c r="E84" s="44"/>
      <c r="F84" s="44"/>
      <c r="G84" s="44"/>
      <c r="H84" s="44"/>
      <c r="I84" s="44"/>
      <c r="J84" s="44"/>
    </row>
    <row r="85" spans="2:10" ht="15.75" x14ac:dyDescent="0.25">
      <c r="B85" s="35"/>
      <c r="C85" s="44"/>
      <c r="D85" s="44"/>
      <c r="E85" s="44"/>
      <c r="F85" s="44"/>
      <c r="G85" s="44"/>
      <c r="H85" s="44"/>
      <c r="I85" s="44"/>
      <c r="J85" s="44"/>
    </row>
    <row r="86" spans="2:10" ht="15.75" x14ac:dyDescent="0.25">
      <c r="B86" s="35"/>
      <c r="C86" s="50" t="s">
        <v>97</v>
      </c>
      <c r="D86" s="44"/>
      <c r="E86" s="44"/>
      <c r="F86" s="44"/>
      <c r="G86" s="44"/>
      <c r="H86" s="44"/>
      <c r="I86" s="44"/>
      <c r="J86" s="44"/>
    </row>
    <row r="87" spans="2:10" ht="15.75" x14ac:dyDescent="0.25">
      <c r="B87" s="35"/>
      <c r="C87" s="46"/>
      <c r="D87" s="44"/>
      <c r="E87" s="44"/>
      <c r="F87" s="44"/>
      <c r="G87" s="44"/>
      <c r="H87" s="44"/>
      <c r="I87" s="44"/>
      <c r="J87" s="44"/>
    </row>
    <row r="88" spans="2:10" ht="15.75" x14ac:dyDescent="0.25">
      <c r="B88" s="35"/>
      <c r="C88" s="52" t="s">
        <v>98</v>
      </c>
      <c r="D88" s="44"/>
      <c r="E88" s="44"/>
      <c r="F88" s="44"/>
      <c r="G88" s="44"/>
      <c r="H88" s="44"/>
      <c r="I88" s="44"/>
      <c r="J88" s="44"/>
    </row>
    <row r="89" spans="2:10" ht="15.75" x14ac:dyDescent="0.25">
      <c r="B89" s="35"/>
      <c r="C89" s="52" t="s">
        <v>82</v>
      </c>
      <c r="D89" s="44"/>
      <c r="E89" s="44"/>
      <c r="F89" s="44"/>
      <c r="G89" s="44"/>
      <c r="H89" s="44"/>
      <c r="I89" s="44"/>
      <c r="J89" s="44"/>
    </row>
    <row r="90" spans="2:10" ht="15.75" x14ac:dyDescent="0.25">
      <c r="B90" s="35"/>
      <c r="C90" s="52" t="s">
        <v>99</v>
      </c>
      <c r="D90" s="44"/>
      <c r="E90" s="44"/>
      <c r="F90" s="44"/>
      <c r="G90" s="44"/>
      <c r="H90" s="44"/>
      <c r="I90" s="44"/>
      <c r="J90" s="44"/>
    </row>
    <row r="91" spans="2:10" ht="15.75" x14ac:dyDescent="0.25">
      <c r="B91" s="35"/>
      <c r="C91" s="52" t="s">
        <v>88</v>
      </c>
      <c r="D91" s="44"/>
      <c r="E91" s="44"/>
      <c r="F91" s="44"/>
      <c r="G91" s="44"/>
      <c r="H91" s="44"/>
      <c r="I91" s="44"/>
      <c r="J91" s="44"/>
    </row>
    <row r="92" spans="2:10" ht="15.75" x14ac:dyDescent="0.25">
      <c r="B92" s="35"/>
      <c r="C92" s="52" t="s">
        <v>86</v>
      </c>
      <c r="D92" s="44"/>
      <c r="E92" s="44"/>
      <c r="F92" s="44"/>
      <c r="G92" s="44"/>
      <c r="H92" s="44"/>
      <c r="I92" s="44"/>
      <c r="J92" s="44"/>
    </row>
    <row r="93" spans="2:10" ht="15.75" x14ac:dyDescent="0.25">
      <c r="B93" s="35"/>
      <c r="C93" s="52" t="s">
        <v>100</v>
      </c>
      <c r="D93" s="44"/>
      <c r="E93" s="44"/>
      <c r="F93" s="44"/>
      <c r="G93" s="44"/>
      <c r="H93" s="44"/>
      <c r="I93" s="44"/>
      <c r="J93" s="44"/>
    </row>
    <row r="94" spans="2:10" ht="15.75" x14ac:dyDescent="0.25">
      <c r="B94" s="35"/>
      <c r="C94" s="52" t="s">
        <v>87</v>
      </c>
      <c r="D94" s="44"/>
      <c r="E94" s="44"/>
      <c r="F94" s="44"/>
      <c r="G94" s="44"/>
      <c r="H94" s="44"/>
      <c r="I94" s="44"/>
      <c r="J94" s="44"/>
    </row>
    <row r="95" spans="2:10" ht="15.75" x14ac:dyDescent="0.25">
      <c r="B95" s="35"/>
      <c r="C95" s="44"/>
      <c r="D95" s="44"/>
      <c r="E95" s="44"/>
      <c r="F95" s="44"/>
      <c r="G95" s="44"/>
      <c r="H95" s="44"/>
      <c r="I95" s="44"/>
      <c r="J95" s="44"/>
    </row>
    <row r="96" spans="2:10" x14ac:dyDescent="0.25">
      <c r="B96" s="35"/>
      <c r="C96" s="35"/>
      <c r="D96" s="35"/>
      <c r="E96" s="35"/>
      <c r="F96" s="35"/>
      <c r="G96" s="35"/>
      <c r="H96" s="35"/>
      <c r="I96" s="35"/>
      <c r="J96" s="35"/>
    </row>
    <row r="97" spans="2:10" ht="18.75" x14ac:dyDescent="0.3">
      <c r="B97" s="34" t="str">
        <f>CONCATENATE($C$9," ",$D$9)</f>
        <v>2. Praktische Hinweise zum Erstellen/Ausfüllen der Entscheidungsmatrix</v>
      </c>
      <c r="C97" s="35"/>
      <c r="D97" s="35"/>
      <c r="E97" s="35"/>
      <c r="F97" s="35"/>
      <c r="G97" s="35"/>
      <c r="H97" s="35"/>
      <c r="I97" s="35"/>
      <c r="J97" s="35"/>
    </row>
    <row r="98" spans="2:10" ht="9" customHeight="1" x14ac:dyDescent="0.25">
      <c r="B98" s="35"/>
      <c r="C98" s="35"/>
      <c r="D98" s="35"/>
      <c r="E98" s="35"/>
      <c r="F98" s="35"/>
      <c r="G98" s="35"/>
      <c r="H98" s="35"/>
      <c r="I98" s="35"/>
      <c r="J98" s="35"/>
    </row>
    <row r="99" spans="2:10" x14ac:dyDescent="0.25">
      <c r="B99" s="35"/>
      <c r="C99" s="35"/>
      <c r="D99" s="35"/>
      <c r="E99" s="35"/>
      <c r="F99" s="35"/>
      <c r="G99" s="35"/>
      <c r="H99" s="35"/>
      <c r="I99" s="35"/>
      <c r="J99" s="35"/>
    </row>
    <row r="100" spans="2:10" x14ac:dyDescent="0.25">
      <c r="B100" s="35"/>
      <c r="C100" s="35"/>
      <c r="D100" s="35"/>
      <c r="E100" s="35"/>
      <c r="F100" s="35"/>
      <c r="G100" s="35"/>
      <c r="H100" s="35"/>
      <c r="I100" s="35"/>
      <c r="J100" s="35"/>
    </row>
    <row r="101" spans="2:10" x14ac:dyDescent="0.25">
      <c r="B101" s="35"/>
      <c r="C101" s="35"/>
      <c r="D101" s="35"/>
      <c r="E101" s="35"/>
      <c r="F101" s="35"/>
      <c r="G101" s="35"/>
      <c r="H101" s="35"/>
      <c r="I101" s="35"/>
      <c r="J101" s="35"/>
    </row>
    <row r="102" spans="2:10" x14ac:dyDescent="0.25">
      <c r="B102" s="35"/>
      <c r="C102" s="35"/>
      <c r="D102" s="35"/>
      <c r="E102" s="35"/>
      <c r="F102" s="35"/>
      <c r="G102" s="35"/>
      <c r="H102" s="35"/>
      <c r="I102" s="35"/>
      <c r="J102" s="35"/>
    </row>
    <row r="103" spans="2:10" x14ac:dyDescent="0.25">
      <c r="B103" s="35"/>
      <c r="C103" s="35"/>
      <c r="D103" s="35"/>
      <c r="E103" s="35"/>
      <c r="F103" s="35"/>
      <c r="G103" s="35"/>
      <c r="H103" s="35"/>
      <c r="I103" s="35"/>
      <c r="J103" s="35"/>
    </row>
    <row r="104" spans="2:10" x14ac:dyDescent="0.25">
      <c r="B104" s="35"/>
      <c r="C104" s="35"/>
      <c r="D104" s="35"/>
      <c r="E104" s="35"/>
      <c r="F104" s="35"/>
      <c r="G104" s="35"/>
      <c r="H104" s="35"/>
      <c r="I104" s="35"/>
      <c r="J104" s="35"/>
    </row>
    <row r="105" spans="2:10" x14ac:dyDescent="0.25">
      <c r="B105" s="35"/>
      <c r="C105" s="35"/>
      <c r="D105" s="35"/>
      <c r="E105" s="35"/>
      <c r="F105" s="35"/>
      <c r="G105" s="35"/>
      <c r="H105" s="35"/>
      <c r="I105" s="35"/>
      <c r="J105" s="35"/>
    </row>
    <row r="106" spans="2:10" x14ac:dyDescent="0.25">
      <c r="B106" s="35"/>
      <c r="C106" s="35"/>
      <c r="D106" s="35"/>
      <c r="E106" s="35"/>
      <c r="F106" s="35"/>
      <c r="G106" s="35"/>
      <c r="H106" s="35"/>
      <c r="I106" s="35"/>
      <c r="J106" s="35"/>
    </row>
    <row r="107" spans="2:10" x14ac:dyDescent="0.25">
      <c r="B107" s="35"/>
      <c r="C107" s="35"/>
      <c r="D107" s="35"/>
      <c r="E107" s="35"/>
      <c r="F107" s="35"/>
      <c r="G107" s="35"/>
      <c r="H107" s="35"/>
      <c r="I107" s="35"/>
      <c r="J107" s="35"/>
    </row>
    <row r="108" spans="2:10" x14ac:dyDescent="0.25">
      <c r="B108" s="35"/>
      <c r="C108" s="35"/>
      <c r="D108" s="35"/>
      <c r="E108" s="35"/>
      <c r="F108" s="35"/>
      <c r="G108" s="35"/>
      <c r="H108" s="35"/>
      <c r="I108" s="35"/>
      <c r="J108" s="35"/>
    </row>
    <row r="109" spans="2:10" x14ac:dyDescent="0.25">
      <c r="B109" s="35"/>
      <c r="C109" s="35"/>
      <c r="D109" s="35"/>
      <c r="E109" s="35"/>
      <c r="F109" s="35"/>
      <c r="G109" s="35"/>
      <c r="H109" s="35"/>
      <c r="I109" s="35"/>
      <c r="J109" s="35"/>
    </row>
    <row r="110" spans="2:10" x14ac:dyDescent="0.25">
      <c r="B110" s="35"/>
      <c r="C110" s="35"/>
      <c r="D110" s="35"/>
      <c r="E110" s="35"/>
      <c r="F110" s="35"/>
      <c r="G110" s="35"/>
      <c r="H110" s="35"/>
      <c r="I110" s="35"/>
      <c r="J110" s="35"/>
    </row>
    <row r="111" spans="2:10" x14ac:dyDescent="0.25">
      <c r="B111" s="35"/>
      <c r="C111" s="35"/>
      <c r="D111" s="35"/>
      <c r="E111" s="35"/>
      <c r="F111" s="35"/>
      <c r="G111" s="35"/>
      <c r="H111" s="35"/>
      <c r="I111" s="35"/>
      <c r="J111" s="35"/>
    </row>
    <row r="112" spans="2:10" x14ac:dyDescent="0.25">
      <c r="B112" s="35"/>
      <c r="C112" s="35"/>
      <c r="D112" s="35"/>
      <c r="E112" s="35"/>
      <c r="F112" s="35"/>
      <c r="G112" s="35"/>
      <c r="H112" s="35"/>
      <c r="I112" s="35"/>
      <c r="J112" s="35"/>
    </row>
    <row r="113" spans="2:10" x14ac:dyDescent="0.25">
      <c r="B113" s="35"/>
      <c r="C113" s="35"/>
      <c r="D113" s="35"/>
      <c r="E113" s="35"/>
      <c r="F113" s="35"/>
      <c r="G113" s="35"/>
      <c r="H113" s="35"/>
      <c r="I113" s="35"/>
      <c r="J113" s="35"/>
    </row>
    <row r="114" spans="2:10" x14ac:dyDescent="0.25">
      <c r="B114" s="35"/>
      <c r="C114" s="35"/>
      <c r="D114" s="35"/>
      <c r="E114" s="35"/>
      <c r="F114" s="35"/>
      <c r="G114" s="35"/>
      <c r="H114" s="35"/>
      <c r="I114" s="35"/>
      <c r="J114" s="35"/>
    </row>
    <row r="115" spans="2:10" x14ac:dyDescent="0.25">
      <c r="B115" s="35"/>
      <c r="C115" s="35"/>
      <c r="D115" s="35"/>
      <c r="E115" s="35"/>
      <c r="F115" s="35"/>
      <c r="G115" s="35"/>
      <c r="H115" s="35"/>
      <c r="I115" s="35"/>
      <c r="J115" s="35"/>
    </row>
    <row r="116" spans="2:10" x14ac:dyDescent="0.25">
      <c r="B116" s="35"/>
      <c r="C116" s="35"/>
      <c r="D116" s="35"/>
      <c r="E116" s="35"/>
      <c r="F116" s="35"/>
      <c r="G116" s="35"/>
      <c r="H116" s="35"/>
      <c r="I116" s="35"/>
      <c r="J116" s="35"/>
    </row>
    <row r="117" spans="2:10" x14ac:dyDescent="0.25">
      <c r="B117" s="35"/>
      <c r="C117" s="35"/>
      <c r="D117" s="35"/>
      <c r="E117" s="35"/>
      <c r="F117" s="35"/>
      <c r="G117" s="35"/>
      <c r="H117" s="35"/>
      <c r="I117" s="35"/>
      <c r="J117" s="35"/>
    </row>
    <row r="118" spans="2:10" x14ac:dyDescent="0.25">
      <c r="B118" s="35"/>
      <c r="C118" s="35"/>
      <c r="D118" s="35"/>
      <c r="E118" s="35"/>
      <c r="F118" s="35"/>
      <c r="G118" s="35"/>
      <c r="H118" s="35"/>
      <c r="I118" s="35"/>
      <c r="J118" s="35"/>
    </row>
    <row r="119" spans="2:10" x14ac:dyDescent="0.25">
      <c r="B119" s="35"/>
      <c r="C119" s="35"/>
      <c r="D119" s="35"/>
      <c r="E119" s="35"/>
      <c r="F119" s="35"/>
      <c r="G119" s="35"/>
      <c r="H119" s="35"/>
      <c r="I119" s="35"/>
      <c r="J119" s="35"/>
    </row>
    <row r="120" spans="2:10" x14ac:dyDescent="0.25">
      <c r="B120" s="35"/>
      <c r="C120" s="35"/>
      <c r="D120" s="35"/>
      <c r="E120" s="35"/>
      <c r="F120" s="35"/>
      <c r="G120" s="35"/>
      <c r="H120" s="35"/>
      <c r="I120" s="35"/>
      <c r="J120" s="35"/>
    </row>
    <row r="121" spans="2:10" x14ac:dyDescent="0.25">
      <c r="B121" s="35"/>
      <c r="C121" s="35"/>
      <c r="D121" s="35"/>
      <c r="E121" s="35"/>
      <c r="F121" s="35"/>
      <c r="G121" s="35"/>
      <c r="H121" s="35"/>
      <c r="I121" s="35"/>
      <c r="J121" s="35"/>
    </row>
    <row r="122" spans="2:10" x14ac:dyDescent="0.25">
      <c r="B122" s="35"/>
      <c r="C122" s="35"/>
      <c r="D122" s="35"/>
      <c r="E122" s="35"/>
      <c r="F122" s="35"/>
      <c r="G122" s="35"/>
      <c r="H122" s="35"/>
      <c r="I122" s="35"/>
      <c r="J122" s="35"/>
    </row>
    <row r="123" spans="2:10" x14ac:dyDescent="0.25">
      <c r="B123" s="35"/>
      <c r="C123" s="35"/>
      <c r="D123" s="35"/>
      <c r="E123" s="35"/>
      <c r="F123" s="35"/>
      <c r="G123" s="35"/>
      <c r="H123" s="35"/>
      <c r="I123" s="35"/>
      <c r="J123" s="35"/>
    </row>
    <row r="124" spans="2:10" x14ac:dyDescent="0.25">
      <c r="B124" s="35"/>
      <c r="C124" s="35"/>
      <c r="D124" s="35"/>
      <c r="E124" s="35"/>
      <c r="F124" s="35"/>
      <c r="G124" s="35"/>
      <c r="H124" s="35"/>
      <c r="I124" s="35"/>
      <c r="J124" s="35"/>
    </row>
    <row r="125" spans="2:10" x14ac:dyDescent="0.25">
      <c r="B125" s="35"/>
      <c r="C125" s="35"/>
      <c r="D125" s="35"/>
      <c r="E125" s="35"/>
      <c r="F125" s="35"/>
      <c r="G125" s="35"/>
      <c r="H125" s="35"/>
      <c r="I125" s="35"/>
      <c r="J125" s="35"/>
    </row>
    <row r="126" spans="2:10" x14ac:dyDescent="0.25">
      <c r="B126" s="35"/>
      <c r="C126" s="35"/>
      <c r="D126" s="35"/>
      <c r="E126" s="35"/>
      <c r="F126" s="35"/>
      <c r="G126" s="35"/>
      <c r="H126" s="35"/>
      <c r="I126" s="35"/>
      <c r="J126" s="35"/>
    </row>
    <row r="127" spans="2:10" x14ac:dyDescent="0.25">
      <c r="B127" s="35"/>
      <c r="C127" s="35"/>
      <c r="D127" s="35"/>
      <c r="E127" s="35"/>
      <c r="F127" s="35"/>
      <c r="G127" s="35"/>
      <c r="H127" s="35"/>
      <c r="I127" s="35"/>
      <c r="J127" s="35"/>
    </row>
    <row r="128" spans="2:10" x14ac:dyDescent="0.25">
      <c r="B128" s="35"/>
      <c r="C128" s="35"/>
      <c r="D128" s="35"/>
      <c r="E128" s="35"/>
      <c r="F128" s="35"/>
      <c r="G128" s="35"/>
      <c r="H128" s="35"/>
      <c r="I128" s="35"/>
      <c r="J128" s="35"/>
    </row>
    <row r="129" spans="2:10" x14ac:dyDescent="0.25">
      <c r="B129" s="35"/>
      <c r="C129" s="35"/>
      <c r="D129" s="35"/>
      <c r="E129" s="35"/>
      <c r="F129" s="35"/>
      <c r="G129" s="35"/>
      <c r="H129" s="35"/>
      <c r="I129" s="35"/>
      <c r="J129" s="35"/>
    </row>
    <row r="130" spans="2:10" x14ac:dyDescent="0.25">
      <c r="B130" s="35"/>
      <c r="C130" s="35"/>
      <c r="D130" s="35"/>
      <c r="E130" s="35"/>
      <c r="F130" s="35"/>
      <c r="G130" s="35"/>
      <c r="H130" s="35"/>
      <c r="I130" s="35"/>
      <c r="J130" s="35"/>
    </row>
    <row r="131" spans="2:10" ht="18.75" x14ac:dyDescent="0.3">
      <c r="B131" s="34" t="str">
        <f>CONCATENATE($C$10," ",$D$10)</f>
        <v>3. Kostenlose Version vers. Premiumversion</v>
      </c>
      <c r="C131" s="35"/>
      <c r="D131" s="35"/>
      <c r="E131" s="35"/>
      <c r="F131" s="35"/>
      <c r="G131" s="35"/>
      <c r="H131" s="35"/>
      <c r="I131" s="35"/>
      <c r="J131" s="35"/>
    </row>
    <row r="132" spans="2:10" x14ac:dyDescent="0.25">
      <c r="B132" s="35"/>
      <c r="C132" s="35"/>
      <c r="D132" s="35"/>
      <c r="E132" s="35"/>
      <c r="F132" s="35"/>
      <c r="G132" s="35"/>
      <c r="H132" s="35"/>
      <c r="I132" s="35"/>
      <c r="J132" s="35"/>
    </row>
    <row r="133" spans="2:10" ht="15.75" x14ac:dyDescent="0.25">
      <c r="B133" s="35"/>
      <c r="C133" s="46" t="s">
        <v>102</v>
      </c>
      <c r="D133" s="44"/>
      <c r="E133" s="44"/>
      <c r="F133" s="44"/>
      <c r="G133" s="44"/>
      <c r="H133" s="44"/>
      <c r="I133" s="44"/>
      <c r="J133" s="44"/>
    </row>
    <row r="134" spans="2:10" ht="9" customHeight="1" x14ac:dyDescent="0.25">
      <c r="B134" s="35"/>
      <c r="C134" s="44"/>
      <c r="D134" s="44"/>
      <c r="E134" s="44"/>
      <c r="F134" s="44"/>
      <c r="G134" s="44"/>
      <c r="H134" s="44"/>
      <c r="I134" s="44"/>
      <c r="J134" s="44"/>
    </row>
    <row r="135" spans="2:10" ht="15.75" x14ac:dyDescent="0.25">
      <c r="B135" s="35"/>
      <c r="C135" s="52" t="s">
        <v>101</v>
      </c>
      <c r="D135" s="44"/>
      <c r="E135" s="44"/>
      <c r="F135" s="44"/>
      <c r="G135" s="44"/>
      <c r="H135" s="44"/>
      <c r="I135" s="44"/>
      <c r="J135" s="44"/>
    </row>
    <row r="136" spans="2:10" ht="15.75" x14ac:dyDescent="0.25">
      <c r="B136" s="35"/>
      <c r="C136" s="52" t="s">
        <v>40</v>
      </c>
      <c r="D136" s="44"/>
      <c r="E136" s="44"/>
      <c r="F136" s="44"/>
      <c r="G136" s="44"/>
      <c r="H136" s="44"/>
      <c r="I136" s="44"/>
      <c r="J136" s="44"/>
    </row>
    <row r="137" spans="2:10" ht="15.75" x14ac:dyDescent="0.25">
      <c r="B137" s="35"/>
      <c r="C137" s="52" t="s">
        <v>41</v>
      </c>
      <c r="D137" s="44"/>
      <c r="E137" s="44"/>
      <c r="F137" s="44"/>
      <c r="G137" s="44"/>
      <c r="H137" s="44"/>
      <c r="I137" s="44"/>
      <c r="J137" s="44"/>
    </row>
    <row r="138" spans="2:10" ht="15.75" x14ac:dyDescent="0.25">
      <c r="B138" s="35"/>
      <c r="C138" s="52" t="s">
        <v>173</v>
      </c>
      <c r="D138" s="44"/>
      <c r="E138" s="44"/>
      <c r="F138" s="44"/>
      <c r="G138" s="44"/>
      <c r="H138" s="44"/>
      <c r="I138" s="44"/>
      <c r="J138" s="44"/>
    </row>
    <row r="139" spans="2:10" customFormat="1" ht="15.75" x14ac:dyDescent="0.25">
      <c r="B139" s="123"/>
      <c r="C139" s="124"/>
      <c r="D139" s="125" t="s">
        <v>174</v>
      </c>
      <c r="E139" s="123"/>
      <c r="F139" s="123"/>
      <c r="G139" s="123"/>
      <c r="H139" s="123"/>
      <c r="I139" s="123"/>
      <c r="J139" s="123"/>
    </row>
    <row r="140" spans="2:10" ht="15.75" x14ac:dyDescent="0.25">
      <c r="B140" s="35"/>
      <c r="C140" s="52" t="s">
        <v>104</v>
      </c>
      <c r="D140" s="44"/>
      <c r="E140" s="44"/>
      <c r="F140" s="44"/>
      <c r="G140" s="44"/>
      <c r="H140" s="44"/>
      <c r="I140" s="44"/>
      <c r="J140" s="44"/>
    </row>
    <row r="141" spans="2:10" ht="15.75" x14ac:dyDescent="0.25">
      <c r="B141" s="35"/>
      <c r="C141" s="52" t="s">
        <v>42</v>
      </c>
      <c r="D141" s="44"/>
      <c r="E141" s="44"/>
      <c r="F141" s="44"/>
      <c r="G141" s="44"/>
      <c r="H141" s="44"/>
      <c r="I141" s="44"/>
      <c r="J141" s="44"/>
    </row>
    <row r="142" spans="2:10" ht="15.75" x14ac:dyDescent="0.25">
      <c r="B142" s="35"/>
      <c r="C142" s="54"/>
      <c r="D142" s="126" t="s">
        <v>43</v>
      </c>
      <c r="E142" s="44"/>
      <c r="F142" s="44"/>
      <c r="G142" s="44"/>
      <c r="H142" s="44"/>
      <c r="I142" s="44"/>
      <c r="J142" s="44"/>
    </row>
    <row r="143" spans="2:10" ht="15.75" x14ac:dyDescent="0.25">
      <c r="B143" s="35"/>
      <c r="C143" s="52" t="s">
        <v>44</v>
      </c>
      <c r="D143" s="44"/>
      <c r="E143" s="44"/>
      <c r="F143" s="44"/>
      <c r="G143" s="44"/>
      <c r="H143" s="44"/>
      <c r="I143" s="44"/>
      <c r="J143" s="44"/>
    </row>
    <row r="144" spans="2:10" ht="15.75" x14ac:dyDescent="0.25">
      <c r="B144" s="35"/>
      <c r="C144" s="44"/>
      <c r="D144" s="44"/>
      <c r="E144" s="44"/>
      <c r="F144" s="44"/>
      <c r="G144" s="44"/>
      <c r="H144" s="44"/>
      <c r="I144" s="44"/>
      <c r="J144" s="44"/>
    </row>
    <row r="145" spans="2:10" ht="15.75" x14ac:dyDescent="0.25">
      <c r="B145" s="35"/>
      <c r="C145" s="46" t="s">
        <v>103</v>
      </c>
      <c r="D145" s="44"/>
      <c r="E145" s="44"/>
      <c r="F145" s="44"/>
      <c r="G145" s="44"/>
      <c r="H145" s="44"/>
      <c r="I145" s="44"/>
      <c r="J145" s="44"/>
    </row>
    <row r="146" spans="2:10" ht="8.25" customHeight="1" x14ac:dyDescent="0.25">
      <c r="B146" s="35"/>
      <c r="C146" s="44"/>
      <c r="D146" s="44"/>
      <c r="E146" s="44"/>
      <c r="F146" s="44"/>
      <c r="G146" s="44"/>
      <c r="H146" s="44"/>
      <c r="I146" s="44"/>
      <c r="J146" s="44"/>
    </row>
    <row r="147" spans="2:10" ht="15.75" x14ac:dyDescent="0.25">
      <c r="B147" s="35"/>
      <c r="C147" s="52" t="s">
        <v>45</v>
      </c>
      <c r="D147" s="44"/>
      <c r="E147" s="44"/>
      <c r="F147" s="44"/>
      <c r="G147" s="44"/>
      <c r="H147" s="44"/>
      <c r="I147" s="44"/>
      <c r="J147" s="44"/>
    </row>
    <row r="148" spans="2:10" ht="15.75" x14ac:dyDescent="0.25">
      <c r="B148" s="35"/>
      <c r="C148" s="52" t="s">
        <v>46</v>
      </c>
      <c r="D148" s="44"/>
      <c r="E148" s="44"/>
      <c r="F148" s="44"/>
      <c r="G148" s="44"/>
      <c r="H148" s="44"/>
      <c r="I148" s="44"/>
      <c r="J148" s="44"/>
    </row>
    <row r="149" spans="2:10" ht="15.75" x14ac:dyDescent="0.25">
      <c r="B149" s="35"/>
      <c r="C149" s="52" t="s">
        <v>106</v>
      </c>
      <c r="D149" s="44"/>
      <c r="E149" s="44"/>
      <c r="F149" s="44"/>
      <c r="G149" s="44"/>
      <c r="H149" s="44"/>
      <c r="I149" s="44"/>
      <c r="J149" s="44"/>
    </row>
    <row r="150" spans="2:10" ht="15.75" x14ac:dyDescent="0.25">
      <c r="B150" s="35"/>
      <c r="C150" s="52" t="s">
        <v>105</v>
      </c>
      <c r="D150" s="44"/>
      <c r="E150" s="44"/>
      <c r="F150" s="44"/>
      <c r="G150" s="44"/>
      <c r="H150" s="44"/>
      <c r="I150" s="44"/>
      <c r="J150" s="44"/>
    </row>
    <row r="151" spans="2:10" ht="15.75" x14ac:dyDescent="0.25">
      <c r="B151" s="35"/>
      <c r="C151" s="52" t="s">
        <v>107</v>
      </c>
      <c r="D151" s="44"/>
      <c r="E151" s="44"/>
      <c r="F151" s="44"/>
      <c r="G151" s="44"/>
      <c r="H151" s="44"/>
      <c r="I151" s="44"/>
      <c r="J151" s="44"/>
    </row>
    <row r="152" spans="2:10" ht="15.75" x14ac:dyDescent="0.25">
      <c r="B152" s="35"/>
      <c r="C152" s="52" t="s">
        <v>108</v>
      </c>
      <c r="D152" s="44"/>
      <c r="E152" s="44"/>
      <c r="F152" s="44"/>
      <c r="G152" s="44"/>
      <c r="H152" s="44"/>
      <c r="I152" s="44"/>
      <c r="J152" s="44"/>
    </row>
    <row r="153" spans="2:10" ht="15.75" x14ac:dyDescent="0.25">
      <c r="B153" s="35"/>
      <c r="C153" s="52"/>
      <c r="D153" s="44"/>
      <c r="E153" s="44"/>
      <c r="F153" s="44"/>
      <c r="G153" s="44"/>
      <c r="H153" s="44"/>
      <c r="I153" s="44"/>
      <c r="J153" s="44"/>
    </row>
    <row r="154" spans="2:10" ht="15.75" x14ac:dyDescent="0.25">
      <c r="B154" s="35"/>
      <c r="C154" s="52" t="s">
        <v>116</v>
      </c>
      <c r="D154" s="44"/>
      <c r="E154" s="44"/>
      <c r="F154" s="44"/>
      <c r="G154" s="44"/>
      <c r="H154" s="44"/>
      <c r="I154" s="44"/>
      <c r="J154" s="44"/>
    </row>
    <row r="155" spans="2:10" ht="15.75" x14ac:dyDescent="0.25">
      <c r="B155" s="35"/>
      <c r="C155" s="55" t="s">
        <v>28</v>
      </c>
      <c r="D155" s="90" t="s">
        <v>117</v>
      </c>
      <c r="E155" s="44"/>
      <c r="F155" s="44"/>
      <c r="G155" s="44"/>
      <c r="H155" s="44"/>
      <c r="I155" s="44"/>
      <c r="J155" s="44"/>
    </row>
    <row r="156" spans="2:10" s="42" customFormat="1" ht="15.75" x14ac:dyDescent="0.25">
      <c r="B156" s="56"/>
      <c r="C156" s="55" t="s">
        <v>29</v>
      </c>
      <c r="D156" s="52" t="s">
        <v>47</v>
      </c>
      <c r="E156" s="52"/>
      <c r="F156" s="52"/>
      <c r="G156" s="52"/>
      <c r="H156" s="52"/>
      <c r="I156" s="52"/>
      <c r="J156" s="52"/>
    </row>
    <row r="157" spans="2:10" s="42" customFormat="1" ht="15.75" x14ac:dyDescent="0.25">
      <c r="B157" s="56"/>
      <c r="C157" s="55" t="s">
        <v>30</v>
      </c>
      <c r="D157" s="52" t="s">
        <v>48</v>
      </c>
      <c r="E157" s="52"/>
      <c r="F157" s="52"/>
      <c r="G157" s="52"/>
      <c r="H157" s="52"/>
      <c r="I157" s="52"/>
      <c r="J157" s="52"/>
    </row>
    <row r="158" spans="2:10" ht="15.75" x14ac:dyDescent="0.25">
      <c r="B158" s="35"/>
      <c r="C158" s="57"/>
      <c r="D158" s="44"/>
      <c r="E158" s="44"/>
      <c r="F158" s="44"/>
      <c r="G158" s="44"/>
      <c r="H158" s="44"/>
      <c r="I158" s="44"/>
      <c r="J158" s="44"/>
    </row>
    <row r="159" spans="2:10" ht="15.75" x14ac:dyDescent="0.25">
      <c r="B159" s="35"/>
      <c r="C159" s="58" t="s">
        <v>49</v>
      </c>
      <c r="D159" s="44"/>
      <c r="E159" s="44"/>
      <c r="F159" s="44"/>
      <c r="G159" s="44"/>
      <c r="H159" s="44"/>
      <c r="I159" s="44"/>
      <c r="J159" s="44"/>
    </row>
    <row r="160" spans="2:10" ht="15.75" x14ac:dyDescent="0.25">
      <c r="B160" s="35"/>
      <c r="C160" s="58" t="s">
        <v>50</v>
      </c>
      <c r="D160" s="44"/>
      <c r="E160" s="44"/>
      <c r="F160" s="44"/>
      <c r="G160" s="44"/>
      <c r="H160" s="44"/>
      <c r="I160" s="44"/>
      <c r="J160" s="44"/>
    </row>
    <row r="161" spans="2:10" ht="15.75" x14ac:dyDescent="0.25">
      <c r="B161" s="35"/>
      <c r="C161" s="58" t="s">
        <v>51</v>
      </c>
      <c r="D161" s="44"/>
      <c r="E161" s="44"/>
      <c r="F161" s="44"/>
      <c r="G161" s="44"/>
      <c r="H161" s="44"/>
      <c r="I161" s="44"/>
      <c r="J161" s="44"/>
    </row>
    <row r="162" spans="2:10" x14ac:dyDescent="0.25">
      <c r="B162" s="35"/>
      <c r="C162" s="35"/>
      <c r="D162" s="35"/>
      <c r="E162" s="35"/>
      <c r="F162" s="35"/>
      <c r="G162" s="35"/>
      <c r="H162" s="35"/>
      <c r="I162" s="35"/>
      <c r="J162" s="35"/>
    </row>
    <row r="163" spans="2:10" x14ac:dyDescent="0.25">
      <c r="B163" s="35"/>
      <c r="C163" s="35"/>
      <c r="D163" s="35"/>
      <c r="E163" s="35"/>
      <c r="F163" s="35"/>
      <c r="G163" s="35"/>
      <c r="H163" s="35"/>
      <c r="I163" s="35"/>
      <c r="J163" s="35"/>
    </row>
    <row r="164" spans="2:10" ht="18.75" x14ac:dyDescent="0.3">
      <c r="B164" s="34" t="str">
        <f>CONCATENATE($C$11," ",$D$11)</f>
        <v>4. Betriebswirtschaftliche Betrachtungen zur Entscheidungsmatrix</v>
      </c>
      <c r="C164" s="35"/>
      <c r="D164" s="35"/>
      <c r="E164" s="35"/>
      <c r="F164" s="35"/>
      <c r="G164" s="35"/>
      <c r="H164" s="35"/>
      <c r="I164" s="35"/>
      <c r="J164" s="35"/>
    </row>
    <row r="165" spans="2:10" ht="9" customHeight="1" x14ac:dyDescent="0.25">
      <c r="B165" s="35"/>
      <c r="C165" s="35"/>
      <c r="D165" s="35"/>
      <c r="E165" s="35"/>
      <c r="F165" s="35"/>
      <c r="G165" s="35"/>
      <c r="H165" s="35"/>
      <c r="I165" s="35"/>
      <c r="J165" s="35"/>
    </row>
    <row r="166" spans="2:10" x14ac:dyDescent="0.25">
      <c r="B166" s="35"/>
      <c r="C166" s="35"/>
      <c r="D166" s="35"/>
      <c r="E166" s="35"/>
      <c r="F166" s="35"/>
      <c r="G166" s="35"/>
      <c r="H166" s="35"/>
      <c r="I166" s="35"/>
      <c r="J166" s="35"/>
    </row>
    <row r="167" spans="2:10" x14ac:dyDescent="0.25">
      <c r="B167" s="35"/>
      <c r="C167" s="35"/>
      <c r="D167" s="35"/>
      <c r="E167" s="35"/>
      <c r="F167" s="35"/>
      <c r="G167" s="35"/>
      <c r="H167" s="35"/>
      <c r="I167" s="35"/>
      <c r="J167" s="35"/>
    </row>
    <row r="168" spans="2:10" x14ac:dyDescent="0.25">
      <c r="B168" s="35"/>
      <c r="C168" s="35"/>
      <c r="D168" s="35"/>
      <c r="E168" s="35"/>
      <c r="F168" s="35"/>
      <c r="G168" s="35"/>
      <c r="H168" s="35"/>
      <c r="I168" s="35"/>
      <c r="J168" s="35"/>
    </row>
    <row r="169" spans="2:10" x14ac:dyDescent="0.25">
      <c r="B169" s="35"/>
      <c r="C169" s="35"/>
      <c r="D169" s="35"/>
      <c r="E169" s="35"/>
      <c r="F169" s="35"/>
      <c r="G169" s="35"/>
      <c r="H169" s="35"/>
      <c r="I169" s="35"/>
      <c r="J169" s="35"/>
    </row>
    <row r="170" spans="2:10" x14ac:dyDescent="0.25">
      <c r="B170" s="35"/>
      <c r="C170" s="35"/>
      <c r="D170" s="35"/>
      <c r="E170" s="35"/>
      <c r="F170" s="35"/>
      <c r="G170" s="35"/>
      <c r="H170" s="35"/>
      <c r="I170" s="35"/>
      <c r="J170" s="35"/>
    </row>
    <row r="171" spans="2:10" x14ac:dyDescent="0.25">
      <c r="B171" s="35"/>
      <c r="C171" s="35"/>
      <c r="D171" s="35"/>
      <c r="E171" s="35"/>
      <c r="F171" s="35"/>
      <c r="G171" s="35"/>
      <c r="H171" s="35"/>
      <c r="I171" s="35"/>
      <c r="J171" s="35"/>
    </row>
    <row r="172" spans="2:10" x14ac:dyDescent="0.25">
      <c r="B172" s="35"/>
      <c r="C172" s="35"/>
      <c r="D172" s="35"/>
      <c r="E172" s="35"/>
      <c r="F172" s="35"/>
      <c r="G172" s="35"/>
      <c r="H172" s="35"/>
      <c r="I172" s="35"/>
      <c r="J172" s="35"/>
    </row>
    <row r="173" spans="2:10" x14ac:dyDescent="0.25">
      <c r="B173" s="35"/>
      <c r="C173" s="35"/>
      <c r="D173" s="35"/>
      <c r="E173" s="35"/>
      <c r="F173" s="35"/>
      <c r="G173" s="35"/>
      <c r="H173" s="35"/>
      <c r="I173" s="35"/>
      <c r="J173" s="35"/>
    </row>
    <row r="174" spans="2:10" x14ac:dyDescent="0.25">
      <c r="B174" s="35"/>
      <c r="C174" s="35"/>
      <c r="D174" s="35"/>
      <c r="E174" s="35"/>
      <c r="F174" s="35"/>
      <c r="G174" s="35"/>
      <c r="H174" s="35"/>
      <c r="I174" s="35"/>
      <c r="J174" s="35"/>
    </row>
    <row r="175" spans="2:10" x14ac:dyDescent="0.25">
      <c r="B175" s="35"/>
      <c r="C175" s="35"/>
      <c r="D175" s="35"/>
      <c r="E175" s="35"/>
      <c r="F175" s="35"/>
      <c r="G175" s="35"/>
      <c r="H175" s="35"/>
      <c r="I175" s="35"/>
      <c r="J175" s="35"/>
    </row>
    <row r="176" spans="2:10" x14ac:dyDescent="0.25">
      <c r="B176" s="35"/>
      <c r="C176" s="35"/>
      <c r="D176" s="35"/>
      <c r="E176" s="35"/>
      <c r="F176" s="35"/>
      <c r="G176" s="35"/>
      <c r="H176" s="35"/>
      <c r="I176" s="35"/>
      <c r="J176" s="35"/>
    </row>
    <row r="177" spans="2:10" x14ac:dyDescent="0.25">
      <c r="B177" s="35"/>
      <c r="C177" s="35"/>
      <c r="D177" s="35"/>
      <c r="E177" s="35"/>
      <c r="F177" s="35"/>
      <c r="G177" s="35"/>
      <c r="H177" s="35"/>
      <c r="I177" s="35"/>
      <c r="J177" s="35"/>
    </row>
    <row r="178" spans="2:10" x14ac:dyDescent="0.25">
      <c r="B178" s="35"/>
      <c r="C178" s="35"/>
      <c r="D178" s="35"/>
      <c r="E178" s="35"/>
      <c r="F178" s="35"/>
      <c r="G178" s="35"/>
      <c r="H178" s="35"/>
      <c r="I178" s="35"/>
      <c r="J178" s="35"/>
    </row>
    <row r="179" spans="2:10" x14ac:dyDescent="0.25">
      <c r="B179" s="35"/>
      <c r="C179" s="35"/>
      <c r="D179" s="35"/>
      <c r="E179" s="35"/>
      <c r="F179" s="35"/>
      <c r="G179" s="35"/>
      <c r="H179" s="35"/>
      <c r="I179" s="35"/>
      <c r="J179" s="35"/>
    </row>
    <row r="180" spans="2:10" x14ac:dyDescent="0.25">
      <c r="B180" s="35"/>
      <c r="C180" s="35"/>
      <c r="D180" s="35"/>
      <c r="E180" s="35"/>
      <c r="F180" s="35"/>
      <c r="G180" s="35"/>
      <c r="H180" s="35"/>
      <c r="I180" s="35"/>
      <c r="J180" s="35"/>
    </row>
    <row r="181" spans="2:10" x14ac:dyDescent="0.25">
      <c r="B181" s="35"/>
      <c r="C181" s="35"/>
      <c r="D181" s="35"/>
      <c r="E181" s="35"/>
      <c r="F181" s="35"/>
      <c r="G181" s="35"/>
      <c r="H181" s="35"/>
      <c r="I181" s="35"/>
      <c r="J181" s="35"/>
    </row>
    <row r="182" spans="2:10" x14ac:dyDescent="0.25">
      <c r="B182" s="35"/>
      <c r="C182" s="35"/>
      <c r="D182" s="35"/>
      <c r="E182" s="35"/>
      <c r="F182" s="35"/>
      <c r="G182" s="35"/>
      <c r="H182" s="35"/>
      <c r="I182" s="35"/>
      <c r="J182" s="35"/>
    </row>
    <row r="183" spans="2:10" x14ac:dyDescent="0.25">
      <c r="B183" s="35"/>
      <c r="C183" s="35"/>
      <c r="D183" s="35"/>
      <c r="E183" s="35"/>
      <c r="F183" s="35"/>
      <c r="G183" s="35"/>
      <c r="H183" s="35"/>
      <c r="I183" s="35"/>
      <c r="J183" s="35"/>
    </row>
    <row r="184" spans="2:10" x14ac:dyDescent="0.25">
      <c r="B184" s="35"/>
      <c r="C184" s="35"/>
      <c r="D184" s="35"/>
      <c r="E184" s="35"/>
      <c r="F184" s="35"/>
      <c r="G184" s="35"/>
      <c r="H184" s="35"/>
      <c r="I184" s="35"/>
      <c r="J184" s="35"/>
    </row>
    <row r="185" spans="2:10" x14ac:dyDescent="0.25">
      <c r="B185" s="35"/>
      <c r="C185" s="35"/>
      <c r="D185" s="35"/>
      <c r="E185" s="35"/>
      <c r="F185" s="35"/>
      <c r="G185" s="35"/>
      <c r="H185" s="35"/>
      <c r="I185" s="35"/>
      <c r="J185" s="35"/>
    </row>
    <row r="186" spans="2:10" x14ac:dyDescent="0.25">
      <c r="B186" s="35"/>
      <c r="C186" s="35"/>
      <c r="D186" s="35"/>
      <c r="E186" s="35"/>
      <c r="F186" s="35"/>
      <c r="G186" s="35"/>
      <c r="H186" s="35"/>
      <c r="I186" s="35"/>
      <c r="J186" s="35"/>
    </row>
    <row r="187" spans="2:10" x14ac:dyDescent="0.25">
      <c r="B187" s="35"/>
      <c r="C187" s="35"/>
      <c r="D187" s="35"/>
      <c r="E187" s="35"/>
      <c r="F187" s="35"/>
      <c r="G187" s="35"/>
      <c r="H187" s="35"/>
      <c r="I187" s="35"/>
      <c r="J187" s="35"/>
    </row>
    <row r="188" spans="2:10" x14ac:dyDescent="0.25">
      <c r="B188" s="35"/>
      <c r="C188" s="35"/>
      <c r="D188" s="35"/>
      <c r="E188" s="35"/>
      <c r="F188" s="35"/>
      <c r="G188" s="35"/>
      <c r="H188" s="35"/>
      <c r="I188" s="35"/>
      <c r="J188" s="35"/>
    </row>
    <row r="189" spans="2:10" x14ac:dyDescent="0.25">
      <c r="B189" s="35"/>
      <c r="C189" s="35"/>
      <c r="D189" s="35"/>
      <c r="E189" s="35"/>
      <c r="F189" s="35"/>
      <c r="G189" s="35"/>
      <c r="H189" s="35"/>
      <c r="I189" s="35"/>
      <c r="J189" s="35"/>
    </row>
    <row r="190" spans="2:10" x14ac:dyDescent="0.25">
      <c r="B190" s="35"/>
      <c r="C190" s="35"/>
      <c r="D190" s="35"/>
      <c r="E190" s="35"/>
      <c r="F190" s="35"/>
      <c r="G190" s="35"/>
      <c r="H190" s="35"/>
      <c r="I190" s="35"/>
      <c r="J190" s="35"/>
    </row>
    <row r="191" spans="2:10" x14ac:dyDescent="0.25">
      <c r="B191" s="35"/>
      <c r="C191" s="35"/>
      <c r="D191" s="35"/>
      <c r="E191" s="35"/>
      <c r="F191" s="35"/>
      <c r="G191" s="35"/>
      <c r="H191" s="35"/>
      <c r="I191" s="35"/>
      <c r="J191" s="35"/>
    </row>
    <row r="192" spans="2:10" x14ac:dyDescent="0.25">
      <c r="B192" s="35"/>
      <c r="C192" s="35"/>
      <c r="D192" s="35"/>
      <c r="E192" s="35"/>
      <c r="F192" s="35"/>
      <c r="G192" s="35"/>
      <c r="H192" s="35"/>
      <c r="I192" s="35"/>
      <c r="J192" s="35"/>
    </row>
    <row r="193" spans="2:10" x14ac:dyDescent="0.25">
      <c r="B193" s="35"/>
      <c r="C193" s="35"/>
      <c r="D193" s="35"/>
      <c r="E193" s="35"/>
      <c r="F193" s="35"/>
      <c r="G193" s="35"/>
      <c r="H193" s="35"/>
      <c r="I193" s="35"/>
      <c r="J193" s="35"/>
    </row>
    <row r="194" spans="2:10" x14ac:dyDescent="0.25">
      <c r="B194" s="35"/>
      <c r="C194" s="35"/>
      <c r="D194" s="35"/>
      <c r="E194" s="35"/>
      <c r="F194" s="35"/>
      <c r="G194" s="35"/>
      <c r="H194" s="35"/>
      <c r="I194" s="35"/>
      <c r="J194" s="35"/>
    </row>
    <row r="195" spans="2:10" x14ac:dyDescent="0.25">
      <c r="B195" s="35"/>
      <c r="C195" s="35"/>
      <c r="D195" s="35"/>
      <c r="E195" s="35"/>
      <c r="F195" s="35"/>
      <c r="G195" s="35"/>
      <c r="H195" s="35"/>
      <c r="I195" s="35"/>
      <c r="J195" s="35"/>
    </row>
    <row r="196" spans="2:10" x14ac:dyDescent="0.25">
      <c r="B196" s="35"/>
      <c r="C196" s="35"/>
      <c r="D196" s="35"/>
      <c r="E196" s="35"/>
      <c r="F196" s="35"/>
      <c r="G196" s="35"/>
      <c r="H196" s="35"/>
      <c r="I196" s="35"/>
      <c r="J196" s="35"/>
    </row>
    <row r="197" spans="2:10" x14ac:dyDescent="0.25">
      <c r="B197" s="35"/>
      <c r="C197" s="35"/>
      <c r="D197" s="35"/>
      <c r="E197" s="35"/>
      <c r="F197" s="35"/>
      <c r="G197" s="35"/>
      <c r="H197" s="35"/>
      <c r="I197" s="35"/>
      <c r="J197" s="35"/>
    </row>
    <row r="198" spans="2:10" x14ac:dyDescent="0.25">
      <c r="B198" s="35"/>
      <c r="C198" s="35"/>
      <c r="D198" s="35"/>
      <c r="E198" s="35"/>
      <c r="F198" s="35"/>
      <c r="G198" s="35"/>
      <c r="H198" s="35"/>
      <c r="I198" s="35"/>
      <c r="J198" s="35"/>
    </row>
    <row r="199" spans="2:10" x14ac:dyDescent="0.25">
      <c r="B199" s="35"/>
      <c r="C199" s="35"/>
      <c r="D199" s="35"/>
      <c r="E199" s="35"/>
      <c r="F199" s="35"/>
      <c r="G199" s="35"/>
      <c r="H199" s="35"/>
      <c r="I199" s="35"/>
      <c r="J199" s="35"/>
    </row>
    <row r="200" spans="2:10" x14ac:dyDescent="0.25">
      <c r="B200" s="35"/>
      <c r="C200" s="35"/>
      <c r="D200" s="35"/>
      <c r="E200" s="35"/>
      <c r="F200" s="35"/>
      <c r="G200" s="35"/>
      <c r="H200" s="35"/>
      <c r="I200" s="35"/>
      <c r="J200" s="35"/>
    </row>
    <row r="201" spans="2:10" x14ac:dyDescent="0.25">
      <c r="B201" s="35"/>
      <c r="C201" s="35"/>
      <c r="D201" s="35"/>
      <c r="E201" s="35"/>
      <c r="F201" s="35"/>
      <c r="G201" s="35"/>
      <c r="H201" s="35"/>
      <c r="I201" s="35"/>
      <c r="J201" s="35"/>
    </row>
    <row r="202" spans="2:10" x14ac:dyDescent="0.25">
      <c r="B202" s="35"/>
      <c r="C202" s="35"/>
      <c r="D202" s="35"/>
      <c r="E202" s="35"/>
      <c r="F202" s="35"/>
      <c r="G202" s="35"/>
      <c r="H202" s="35"/>
      <c r="I202" s="35"/>
      <c r="J202" s="66" t="s">
        <v>110</v>
      </c>
    </row>
  </sheetData>
  <sheetProtection password="BF10" sheet="1" objects="1" scenarios="1"/>
  <hyperlinks>
    <hyperlink ref="D142" r:id="rId1"/>
    <hyperlink ref="D8" location="Erstens" display="Technische Informationen zur Anwendung für das Liquiditätsplanungs-Tool"/>
    <hyperlink ref="D11" location="Viertens" display="Betriebswirtschaftliche Betrachtungen zur Liquiditätsplanung"/>
    <hyperlink ref="F17" location="Forderungsbestand!A1" display="» Forderungsbestand"/>
    <hyperlink ref="F18" location="Verbindlichkeitsbestand!A1" display="» Verbindlichkeitsbestand"/>
    <hyperlink ref="F19" location="'Grafik Rangfolge ungewichtet'!A1" display="Grafik Rangfolge ungewichtet"/>
    <hyperlink ref="F20" location="'Grafik Rangfolgen'!A1" display="Grafik Rangfolgen"/>
    <hyperlink ref="F21" location="'Grafik Kriterien'!A1" display="Grafik Kriterien"/>
    <hyperlink ref="D155" r:id="rId2"/>
    <hyperlink ref="D9" location="Zweitens" display="Praktische Hinweise zum Erstellen/Ausfüllen der Liquiditätsplanung"/>
    <hyperlink ref="D10" location="Drittens" display="Kostenlose Version vers. Premiumversion"/>
    <hyperlink ref="F17:G17" location="Matrix!A1" display="Matrix"/>
    <hyperlink ref="F18:G18" location="'Grafik Rangfolge gewichtet'!A1" display="Grafik Rangfolge gewichtet"/>
    <hyperlink ref="J202" location="Erstens" display="Technische Informationen zur Anwendung für das Liquiditätsplanungs-Tool"/>
    <hyperlink ref="D139" r:id="rId3"/>
  </hyperlinks>
  <pageMargins left="0.31496062992125984" right="0" top="0.39370078740157483" bottom="0.23622047244094491" header="0" footer="0"/>
  <pageSetup paperSize="9" scale="95" orientation="landscape" r:id="rId4"/>
  <headerFooter>
    <oddFooter>&amp;L&amp;8C by ControllerSpielwiese.de&amp;C&amp;8Seite &amp;P&amp;R&amp;8Verfasser: Joachim Becker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10</vt:i4>
      </vt:variant>
    </vt:vector>
  </HeadingPairs>
  <TitlesOfParts>
    <vt:vector size="16" baseType="lpstr">
      <vt:lpstr>Matrix</vt:lpstr>
      <vt:lpstr>Grafik Rangfolge gewichtet</vt:lpstr>
      <vt:lpstr>Grafik Rangfolge ungewichtet</vt:lpstr>
      <vt:lpstr>Grafik Rangfolgen</vt:lpstr>
      <vt:lpstr>Grafik Kriterien</vt:lpstr>
      <vt:lpstr>Anwendungshilfe</vt:lpstr>
      <vt:lpstr>Drittens</vt:lpstr>
      <vt:lpstr>'Grafik Kriterien'!Druckbereich</vt:lpstr>
      <vt:lpstr>'Grafik Rangfolge gewichtet'!Druckbereich</vt:lpstr>
      <vt:lpstr>'Grafik Rangfolge ungewichtet'!Druckbereich</vt:lpstr>
      <vt:lpstr>'Grafik Rangfolgen'!Druckbereich</vt:lpstr>
      <vt:lpstr>Matrix!Druckbereich</vt:lpstr>
      <vt:lpstr>Anwendungshilfe!Drucktitel</vt:lpstr>
      <vt:lpstr>Erstens</vt:lpstr>
      <vt:lpstr>Viertens</vt:lpstr>
      <vt:lpstr>Zweitens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Entscheidungsmatrix für die Auswahl bei mehreren Optionen</dc:title>
  <dc:subject/>
  <dc:creator>Becker, Joachim</dc:creator>
  <cp:keywords>Entscheidungsmatrix Optionen Grafik Stärken Schwächen</cp:keywords>
  <dc:description>Entscheidungsmatrix für den Vergleich mehrerer Optionen für anstehende Projekte
Copyright by Joachim Becker WebSolutions</dc:description>
  <cp:lastModifiedBy>ControllerSpielwiese</cp:lastModifiedBy>
  <cp:lastPrinted>2023-10-13T13:28:06Z</cp:lastPrinted>
  <dcterms:created xsi:type="dcterms:W3CDTF">2012-05-04T13:30:05Z</dcterms:created>
  <dcterms:modified xsi:type="dcterms:W3CDTF">2023-11-18T17:08:15Z</dcterms:modified>
  <cp:category>Controlling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igentümer">
    <vt:lpwstr>Joachim Becker WebSolutions</vt:lpwstr>
  </property>
</Properties>
</file>